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pliance\01 Wertpapier Compliance\01 Überwachungs-_Beratungsfunktion\2022\Best Execution\TOP 5 Bericht\"/>
    </mc:Choice>
  </mc:AlternateContent>
  <bookViews>
    <workbookView xWindow="0" yWindow="0" windowWidth="28800" windowHeight="9630" activeTab="1"/>
  </bookViews>
  <sheets>
    <sheet name="PLACEMENT" sheetId="9" r:id="rId1"/>
    <sheet name="EXECUTION" sheetId="10" r:id="rId2"/>
  </sheets>
  <calcPr calcId="162913"/>
</workbook>
</file>

<file path=xl/calcChain.xml><?xml version="1.0" encoding="utf-8"?>
<calcChain xmlns="http://schemas.openxmlformats.org/spreadsheetml/2006/main">
  <c r="D223" i="10" l="1"/>
  <c r="C223" i="10"/>
  <c r="D222" i="10"/>
  <c r="C222" i="10"/>
  <c r="D221" i="10"/>
  <c r="C221" i="10"/>
  <c r="D220" i="10"/>
  <c r="C220" i="10"/>
  <c r="D47" i="10"/>
  <c r="C47" i="10"/>
  <c r="D46" i="10"/>
  <c r="C46" i="10"/>
  <c r="D45" i="10"/>
  <c r="C45" i="10"/>
  <c r="D44" i="10"/>
  <c r="C44" i="10"/>
  <c r="D43" i="10"/>
  <c r="C43" i="10"/>
  <c r="D34" i="9" l="1"/>
  <c r="C34" i="9"/>
  <c r="D33" i="9"/>
  <c r="C33" i="9"/>
  <c r="D32" i="9"/>
  <c r="C32" i="9"/>
  <c r="D31" i="9"/>
  <c r="C31" i="9"/>
  <c r="D23" i="9"/>
  <c r="C23" i="9"/>
  <c r="D22" i="9"/>
  <c r="C22" i="9"/>
  <c r="D21" i="9"/>
  <c r="C21" i="9"/>
  <c r="D20" i="9"/>
  <c r="C20" i="9"/>
  <c r="D12" i="9"/>
  <c r="C12" i="9"/>
  <c r="D11" i="9"/>
  <c r="C11" i="9"/>
  <c r="D10" i="9"/>
  <c r="C10" i="9"/>
  <c r="D9" i="9"/>
  <c r="C9" i="9"/>
  <c r="D243" i="9" l="1"/>
  <c r="C243" i="9"/>
  <c r="D242" i="9"/>
  <c r="C242" i="9"/>
  <c r="D241" i="9"/>
  <c r="C241" i="9"/>
  <c r="D240" i="9"/>
  <c r="C240" i="9"/>
  <c r="D143" i="9"/>
  <c r="C143" i="9"/>
  <c r="D142" i="9"/>
  <c r="C142" i="9"/>
  <c r="D141" i="9"/>
  <c r="C141" i="9"/>
  <c r="D67" i="9"/>
  <c r="C67" i="9"/>
  <c r="D66" i="9"/>
  <c r="C66" i="9"/>
  <c r="D65" i="9"/>
  <c r="C65" i="9"/>
  <c r="D64" i="9"/>
  <c r="C64" i="9"/>
  <c r="D122" i="9"/>
  <c r="C122" i="9"/>
  <c r="D121" i="9"/>
  <c r="C121" i="9"/>
  <c r="D120" i="9"/>
  <c r="C120" i="9"/>
  <c r="D119" i="9"/>
  <c r="C119" i="9"/>
</calcChain>
</file>

<file path=xl/sharedStrings.xml><?xml version="1.0" encoding="utf-8"?>
<sst xmlns="http://schemas.openxmlformats.org/spreadsheetml/2006/main" count="934" uniqueCount="79">
  <si>
    <t>Prozentsatz 
gelenkter Aufträge</t>
  </si>
  <si>
    <t>Kategorie des Finanzinstruments</t>
  </si>
  <si>
    <t>Angabe, ob im Vorjahr im Durchschnitt &lt; 1 Handelsgeschäft pro Geschäftstag ausgeführt wurde</t>
  </si>
  <si>
    <t>Schuldtitel - Schuldverschreibungen</t>
  </si>
  <si>
    <t>Die fünf Ausführungsplätze, die ausgehend vom Handelsvolumen am wichtigsten sind (in absteigender Reihenfolge nach Handelsvolumen)</t>
  </si>
  <si>
    <t>Anteil des Handelsvolumens als Prozentsatz des gesamten Volumens in dieser Kategorie</t>
  </si>
  <si>
    <t>Anteil der ausgeführten Aufträge als Prozentsatz aller Aufträge in dieser Kategorie</t>
  </si>
  <si>
    <t>Prozentsatz 
passiver Aufträge</t>
  </si>
  <si>
    <t>Prozentsatz 
aggressiver Aufträge</t>
  </si>
  <si>
    <t>Nein</t>
  </si>
  <si>
    <t>HSBC Trinkaus &amp; Burkhardt AG</t>
  </si>
  <si>
    <t>Landesbank Baden-Württemberg</t>
  </si>
  <si>
    <t>Ja</t>
  </si>
  <si>
    <t>DZ Bank AG</t>
  </si>
  <si>
    <t>Zinsderivate -  Terminkontrakte und Optionskontrakte, die für den Handel auf Handelsplätzen zugelassen sind</t>
  </si>
  <si>
    <t>Aktienderivate - Optionskontrakte und Terminkontrakte, die für den Handel auf Handelsplätzen zugelassen sind</t>
  </si>
  <si>
    <t>DekaBank Deutsche Girozentrale Frankfurt</t>
  </si>
  <si>
    <t>DekaBank Deutsche Girozentrale</t>
  </si>
  <si>
    <t>DZ BANK AG</t>
  </si>
  <si>
    <t>Börsengehandelte Produkte (börsengehandelte Fonds, börsengehandelte Schuldverschreibungen und börsengehandelte Rohstoffprodukte)</t>
  </si>
  <si>
    <t>Norddeutsche Landesbank - Girozentrale -</t>
  </si>
  <si>
    <t>Sonstige Instrumente</t>
  </si>
  <si>
    <t>LEI</t>
  </si>
  <si>
    <t>JUNT405OW8OY5GN4DX16</t>
  </si>
  <si>
    <t>B81CK4ESI35472RHJ606</t>
  </si>
  <si>
    <t>DIZES5CFO5K3I5R58746</t>
  </si>
  <si>
    <t>DSNHHQ2B9X5N6OUJ1236</t>
  </si>
  <si>
    <t>529900HNOAA1KXQJUQ27</t>
  </si>
  <si>
    <t>0W2PZJM8XOY22M4GG883</t>
  </si>
  <si>
    <t>Name Handelsplatz</t>
  </si>
  <si>
    <t>Name Broker/Kontrahent</t>
  </si>
  <si>
    <t>Bloomberg MTF</t>
  </si>
  <si>
    <t>MZI1VDH2BQLFZGLQDO60</t>
  </si>
  <si>
    <t>BNP PARIBAS</t>
  </si>
  <si>
    <t>BofA Securities Europe SA</t>
  </si>
  <si>
    <t>UBS Europe SE</t>
  </si>
  <si>
    <t>Landesbank Baden-Wuerttemberg Stuttgart</t>
  </si>
  <si>
    <t>M.M.Warburg &amp; CO [AG &amp; Co.] KGaA</t>
  </si>
  <si>
    <t>HSBC Trinkaus &amp; Burkhardt AG Duesseldorf</t>
  </si>
  <si>
    <t>5299007QVIQ7IO64NX37</t>
  </si>
  <si>
    <t>549300ZK53CNGEEI6A29</t>
  </si>
  <si>
    <t>J.P. Morgan AG</t>
  </si>
  <si>
    <t>BNP Paribas Securities Services S.C.A., Paris</t>
  </si>
  <si>
    <t>549300WCGB70D06XZS54</t>
  </si>
  <si>
    <t>Nykredit Realkredit A/S Kopenhagen</t>
  </si>
  <si>
    <t>Deutsche Bank AG</t>
  </si>
  <si>
    <t>Morgan Stanley Europe SE</t>
  </si>
  <si>
    <t>Währungsderivate - Swaps, Termingeschäfte und sonstige Währungsderivate</t>
  </si>
  <si>
    <t>Währungsderivate - Terminkontrakte und Optionskontrakte, die für den Handel auf Handelsplätzen zugelassen sind</t>
  </si>
  <si>
    <t>Landesbank HessenThüringen Girozentrale</t>
  </si>
  <si>
    <t>Goldman Sachs Bank Europe SE</t>
  </si>
  <si>
    <t>8IBZUGJ7JPLH368JE346</t>
  </si>
  <si>
    <t>Landesbank Hessen-Thüringen Girozentrale</t>
  </si>
  <si>
    <t>State Street Bank International GmbH</t>
  </si>
  <si>
    <t>ZMHGNT7ZPKZ3UFZ8EO46</t>
  </si>
  <si>
    <t>Flow Traders B.V.</t>
  </si>
  <si>
    <t>Jane Street Netherlands B.V.</t>
  </si>
  <si>
    <t>EXECUTION</t>
  </si>
  <si>
    <t>PLACEMENT</t>
  </si>
  <si>
    <t>Eigenkapitalinstrumente - Tick-Größe/Liquiditätsbänder 5 und 6 (ab 2 000 Geschäften pro Tag)</t>
  </si>
  <si>
    <t>Eigenkapitalinstrumente - Tick-Größe/Liquiditätsbänder 3 und 4 (zwischen 80 und 1 999 Geschäften pro Tag)</t>
  </si>
  <si>
    <t>Eigenkapitainstrumente Tick-Größe/Liquiditätsbänder 1 und 2 (zwischen 0 und 79 Geschäften pro Tag)</t>
  </si>
  <si>
    <t>Société Générale S.A.</t>
  </si>
  <si>
    <t>O2RNE8IBXP4R0TD8PU41</t>
  </si>
  <si>
    <t>Warburg Invest AG</t>
  </si>
  <si>
    <t xml:space="preserve">MIFID II Ausführungsgrundsätze 2021  </t>
  </si>
  <si>
    <t>n.a.</t>
  </si>
  <si>
    <t>Schuldtitel - Geldmarktinstrumente</t>
  </si>
  <si>
    <t>Zinsderivate - Swaps, Termingeschäfte und sonstige Zinsderivate</t>
  </si>
  <si>
    <t>Kreditderivate - Terminkontrakte und Optionskontrakte, die für den Handel auf Handelsplätzen zugelassen sind</t>
  </si>
  <si>
    <t>Strukturierte Finanzprodukte</t>
  </si>
  <si>
    <t>Aktienderivate - Swaps und sonstige Aktienderivate</t>
  </si>
  <si>
    <t>Verbriefte Derivate - Optionsscheine und Zertifikate</t>
  </si>
  <si>
    <t>Verbriefte Derivate - Sonstige verbriefte Derivate</t>
  </si>
  <si>
    <t>Rohstoffderivate und Derivate von Emissionszertifikaten - Optionskontrakte und Terminkontrakte, die für den Handel auf Handelsplätzen zugelassen sind</t>
  </si>
  <si>
    <t>Rohstoffderivate und Derivate von Emissionszertifikaten - Sonstige Rohstoffderivate und Derivate von Emissionszerztifikaten</t>
  </si>
  <si>
    <t>Differenzgeschäfte</t>
  </si>
  <si>
    <t>Emissionszertifikate</t>
  </si>
  <si>
    <t>Kreditderivate - Sonstige Kreditderivate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</si>
</sst>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64" formatCode="0.0%"/>
    <numFmt numFmtId="165" formatCode="_-* #,##0.00\ _€_-;\-* #,##0.00\ _€_-;_-* &quot;-&quot;??\ _€_-;_-@_-"/>
    <numFmt numFmtId="166" formatCode="_(* #,##0.00_);_(* \(#,##0.00\);_(* &quot;-&quot;_);_(* @_)"/>
    <numFmt numFmtId="167" formatCode="_-[$€]* #,##0.00_-;\-[$€]* #,##0.00_-;_-[$€]* &quot;-&quot;??_-;_-@_-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[$€-2]\ * #,##0.00_ ;_ [$€-2]\ * \-#,##0.00_ ;_ [$€-2]\ * &quot;-&quot;??_ "/>
  </numFmts>
  <fonts count="53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SansSerif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Verdana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6"/>
      <color theme="1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9">
    <xf numFmtId="0" fontId="0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8" applyNumberFormat="0" applyAlignment="0" applyProtection="0"/>
    <xf numFmtId="0" fontId="14" fillId="6" borderId="9" applyNumberFormat="0" applyAlignment="0" applyProtection="0"/>
    <xf numFmtId="0" fontId="15" fillId="6" borderId="8" applyNumberFormat="0" applyAlignment="0" applyProtection="0"/>
    <xf numFmtId="0" fontId="16" fillId="0" borderId="10" applyNumberFormat="0" applyFill="0" applyAlignment="0" applyProtection="0"/>
    <xf numFmtId="0" fontId="17" fillId="7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0" borderId="0"/>
    <xf numFmtId="0" fontId="3" fillId="8" borderId="12" applyNumberFormat="0" applyFont="0" applyAlignment="0" applyProtection="0"/>
    <xf numFmtId="0" fontId="2" fillId="0" borderId="0"/>
    <xf numFmtId="0" fontId="23" fillId="0" borderId="0"/>
    <xf numFmtId="0" fontId="23" fillId="0" borderId="0"/>
    <xf numFmtId="165" fontId="4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23" fillId="0" borderId="0"/>
    <xf numFmtId="0" fontId="23" fillId="0" borderId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53" borderId="0" applyNumberFormat="0" applyBorder="0" applyAlignment="0" applyProtection="0"/>
    <xf numFmtId="0" fontId="27" fillId="54" borderId="14" applyNumberFormat="0" applyAlignment="0" applyProtection="0"/>
    <xf numFmtId="0" fontId="28" fillId="54" borderId="15" applyNumberFormat="0" applyAlignment="0" applyProtection="0"/>
    <xf numFmtId="166" fontId="29" fillId="0" borderId="0" applyFont="0" applyFill="0" applyBorder="0" applyAlignment="0" applyProtection="0"/>
    <xf numFmtId="0" fontId="30" fillId="41" borderId="15" applyNumberFormat="0" applyAlignment="0" applyProtection="0"/>
    <xf numFmtId="0" fontId="31" fillId="0" borderId="16" applyNumberFormat="0" applyFill="0" applyAlignment="0" applyProtection="0"/>
    <xf numFmtId="0" fontId="32" fillId="0" borderId="0" applyNumberFormat="0" applyFill="0" applyBorder="0" applyAlignment="0" applyProtection="0"/>
    <xf numFmtId="167" fontId="2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34" fillId="38" borderId="0" applyNumberFormat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7" fillId="5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3" fillId="56" borderId="17" applyNumberFormat="0" applyFont="0" applyAlignment="0" applyProtection="0"/>
    <xf numFmtId="0" fontId="38" fillId="37" borderId="0" applyNumberFormat="0" applyBorder="0" applyAlignment="0" applyProtection="0"/>
    <xf numFmtId="0" fontId="39" fillId="0" borderId="0"/>
    <xf numFmtId="0" fontId="40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46" fillId="57" borderId="22" applyNumberFormat="0" applyAlignment="0" applyProtection="0"/>
    <xf numFmtId="0" fontId="22" fillId="0" borderId="0" applyNumberFormat="0" applyFill="0" applyBorder="0" applyAlignment="0" applyProtection="0"/>
    <xf numFmtId="165" fontId="23" fillId="0" borderId="0" applyFont="0" applyFill="0" applyBorder="0" applyAlignment="0" applyProtection="0"/>
    <xf numFmtId="0" fontId="25" fillId="0" borderId="0"/>
    <xf numFmtId="165" fontId="47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3" fillId="56" borderId="17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9" fillId="0" borderId="0" applyNumberFormat="0" applyBorder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2" applyNumberFormat="0" applyFont="0" applyAlignment="0" applyProtection="0"/>
  </cellStyleXfs>
  <cellXfs count="38">
    <xf numFmtId="0" fontId="0" fillId="0" borderId="0" xfId="0"/>
    <xf numFmtId="0" fontId="0" fillId="0" borderId="0" xfId="0"/>
    <xf numFmtId="164" fontId="0" fillId="0" borderId="0" xfId="1" applyNumberFormat="1" applyFont="1" applyBorder="1"/>
    <xf numFmtId="0" fontId="5" fillId="0" borderId="1" xfId="0" applyFont="1" applyFill="1" applyBorder="1"/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164" fontId="0" fillId="0" borderId="0" xfId="1" applyNumberFormat="1" applyFont="1" applyFill="1" applyBorder="1"/>
    <xf numFmtId="0" fontId="5" fillId="34" borderId="1" xfId="0" applyFont="1" applyFill="1" applyBorder="1" applyAlignment="1">
      <alignment wrapText="1"/>
    </xf>
    <xf numFmtId="0" fontId="0" fillId="34" borderId="1" xfId="0" applyFill="1" applyBorder="1" applyAlignment="1">
      <alignment wrapText="1"/>
    </xf>
    <xf numFmtId="0" fontId="5" fillId="34" borderId="1" xfId="0" applyFont="1" applyFill="1" applyBorder="1" applyAlignment="1">
      <alignment horizontal="left" wrapText="1"/>
    </xf>
    <xf numFmtId="0" fontId="0" fillId="35" borderId="1" xfId="0" applyFill="1" applyBorder="1"/>
    <xf numFmtId="0" fontId="0" fillId="35" borderId="0" xfId="0" applyFill="1" applyBorder="1" applyAlignment="1">
      <alignment wrapText="1"/>
    </xf>
    <xf numFmtId="0" fontId="0" fillId="35" borderId="0" xfId="0" applyFill="1"/>
    <xf numFmtId="0" fontId="0" fillId="0" borderId="0" xfId="0" applyFill="1" applyBorder="1" applyAlignment="1">
      <alignment horizontal="left"/>
    </xf>
    <xf numFmtId="0" fontId="51" fillId="35" borderId="0" xfId="0" applyFont="1" applyFill="1"/>
    <xf numFmtId="0" fontId="5" fillId="0" borderId="1" xfId="0" applyFont="1" applyFill="1" applyBorder="1"/>
    <xf numFmtId="164" fontId="0" fillId="0" borderId="1" xfId="1" applyNumberFormat="1" applyFont="1" applyFill="1" applyBorder="1"/>
    <xf numFmtId="0" fontId="0" fillId="0" borderId="1" xfId="0" applyFill="1" applyBorder="1"/>
    <xf numFmtId="0" fontId="0" fillId="0" borderId="0" xfId="0" applyAlignment="1">
      <alignment horizontal="right"/>
    </xf>
    <xf numFmtId="0" fontId="52" fillId="0" borderId="0" xfId="0" applyFont="1"/>
    <xf numFmtId="0" fontId="0" fillId="34" borderId="1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0" fillId="33" borderId="23" xfId="0" applyFont="1" applyFill="1" applyBorder="1" applyAlignment="1">
      <alignment horizontal="center"/>
    </xf>
    <xf numFmtId="0" fontId="50" fillId="33" borderId="24" xfId="0" applyFont="1" applyFill="1" applyBorder="1" applyAlignment="1">
      <alignment horizontal="center"/>
    </xf>
    <xf numFmtId="0" fontId="50" fillId="33" borderId="25" xfId="0" applyFont="1" applyFill="1" applyBorder="1" applyAlignment="1">
      <alignment horizontal="center"/>
    </xf>
    <xf numFmtId="0" fontId="5" fillId="35" borderId="2" xfId="0" applyFont="1" applyFill="1" applyBorder="1" applyAlignment="1">
      <alignment horizontal="left"/>
    </xf>
    <xf numFmtId="0" fontId="5" fillId="35" borderId="3" xfId="0" applyFont="1" applyFill="1" applyBorder="1" applyAlignment="1">
      <alignment horizontal="left"/>
    </xf>
    <xf numFmtId="0" fontId="5" fillId="35" borderId="4" xfId="0" applyFont="1" applyFill="1" applyBorder="1" applyAlignment="1">
      <alignment horizontal="left"/>
    </xf>
    <xf numFmtId="0" fontId="5" fillId="35" borderId="2" xfId="0" applyFont="1" applyFill="1" applyBorder="1" applyAlignment="1">
      <alignment horizontal="left" wrapText="1"/>
    </xf>
    <xf numFmtId="0" fontId="5" fillId="35" borderId="3" xfId="0" applyFont="1" applyFill="1" applyBorder="1" applyAlignment="1">
      <alignment horizontal="left" wrapText="1"/>
    </xf>
    <xf numFmtId="0" fontId="5" fillId="35" borderId="4" xfId="0" applyFont="1" applyFill="1" applyBorder="1" applyAlignment="1">
      <alignment horizontal="left" wrapText="1"/>
    </xf>
  </cellXfs>
  <cellStyles count="169">
    <cellStyle name="20 % - Akzent1" xfId="19" builtinId="30" customBuiltin="1"/>
    <cellStyle name="20 % - Akzent1 2" xfId="54"/>
    <cellStyle name="20 % - Akzent1 3" xfId="155"/>
    <cellStyle name="20 % - Akzent2" xfId="23" builtinId="34" customBuiltin="1"/>
    <cellStyle name="20 % - Akzent2 2" xfId="55"/>
    <cellStyle name="20 % - Akzent2 3" xfId="157"/>
    <cellStyle name="20 % - Akzent3" xfId="27" builtinId="38" customBuiltin="1"/>
    <cellStyle name="20 % - Akzent3 2" xfId="56"/>
    <cellStyle name="20 % - Akzent3 3" xfId="159"/>
    <cellStyle name="20 % - Akzent4" xfId="31" builtinId="42" customBuiltin="1"/>
    <cellStyle name="20 % - Akzent4 2" xfId="57"/>
    <cellStyle name="20 % - Akzent4 3" xfId="161"/>
    <cellStyle name="20 % - Akzent5" xfId="35" builtinId="46" customBuiltin="1"/>
    <cellStyle name="20 % - Akzent5 2" xfId="58"/>
    <cellStyle name="20 % - Akzent5 3" xfId="163"/>
    <cellStyle name="20 % - Akzent6" xfId="39" builtinId="50" customBuiltin="1"/>
    <cellStyle name="20 % - Akzent6 2" xfId="59"/>
    <cellStyle name="20 % - Akzent6 3" xfId="165"/>
    <cellStyle name="20% - Akzent1" xfId="60"/>
    <cellStyle name="20% - Akzent2" xfId="61"/>
    <cellStyle name="20% - Akzent3" xfId="62"/>
    <cellStyle name="20% - Akzent4" xfId="63"/>
    <cellStyle name="20% - Akzent5" xfId="64"/>
    <cellStyle name="20% - Akzent6" xfId="65"/>
    <cellStyle name="40 % - Akzent1" xfId="20" builtinId="31" customBuiltin="1"/>
    <cellStyle name="40 % - Akzent1 2" xfId="66"/>
    <cellStyle name="40 % - Akzent1 3" xfId="156"/>
    <cellStyle name="40 % - Akzent2" xfId="24" builtinId="35" customBuiltin="1"/>
    <cellStyle name="40 % - Akzent2 2" xfId="67"/>
    <cellStyle name="40 % - Akzent2 3" xfId="158"/>
    <cellStyle name="40 % - Akzent3" xfId="28" builtinId="39" customBuiltin="1"/>
    <cellStyle name="40 % - Akzent3 2" xfId="68"/>
    <cellStyle name="40 % - Akzent3 3" xfId="160"/>
    <cellStyle name="40 % - Akzent4" xfId="32" builtinId="43" customBuiltin="1"/>
    <cellStyle name="40 % - Akzent4 2" xfId="69"/>
    <cellStyle name="40 % - Akzent4 3" xfId="162"/>
    <cellStyle name="40 % - Akzent5" xfId="36" builtinId="47" customBuiltin="1"/>
    <cellStyle name="40 % - Akzent5 2" xfId="70"/>
    <cellStyle name="40 % - Akzent5 3" xfId="164"/>
    <cellStyle name="40 % - Akzent6" xfId="40" builtinId="51" customBuiltin="1"/>
    <cellStyle name="40 % - Akzent6 2" xfId="71"/>
    <cellStyle name="40 % - Akzent6 3" xfId="166"/>
    <cellStyle name="40% - Akzent1" xfId="72"/>
    <cellStyle name="40% - Akzent2" xfId="73"/>
    <cellStyle name="40% - Akzent3" xfId="74"/>
    <cellStyle name="40% - Akzent4" xfId="75"/>
    <cellStyle name="40% - Akzent5" xfId="76"/>
    <cellStyle name="40% - Akzent6" xfId="77"/>
    <cellStyle name="60 % - Akzent1" xfId="21" builtinId="32" customBuiltin="1"/>
    <cellStyle name="60 % - Akzent1 2" xfId="78"/>
    <cellStyle name="60 % - Akzent2" xfId="25" builtinId="36" customBuiltin="1"/>
    <cellStyle name="60 % - Akzent2 2" xfId="79"/>
    <cellStyle name="60 % - Akzent3" xfId="29" builtinId="40" customBuiltin="1"/>
    <cellStyle name="60 % - Akzent3 2" xfId="80"/>
    <cellStyle name="60 % - Akzent4" xfId="33" builtinId="44" customBuiltin="1"/>
    <cellStyle name="60 % - Akzent4 2" xfId="81"/>
    <cellStyle name="60 % - Akzent5" xfId="37" builtinId="48" customBuiltin="1"/>
    <cellStyle name="60 % - Akzent5 2" xfId="82"/>
    <cellStyle name="60 % - Akzent6" xfId="41" builtinId="52" customBuiltin="1"/>
    <cellStyle name="60 % - Akzent6 2" xfId="83"/>
    <cellStyle name="60% - Akzent1" xfId="84"/>
    <cellStyle name="60% - Akzent2" xfId="85"/>
    <cellStyle name="60% - Akzent3" xfId="86"/>
    <cellStyle name="60% - Akzent4" xfId="87"/>
    <cellStyle name="60% - Akzent5" xfId="88"/>
    <cellStyle name="60% - Akzent6" xfId="89"/>
    <cellStyle name="Akzent1" xfId="18" builtinId="29" customBuiltin="1"/>
    <cellStyle name="Akzent1 2" xfId="90"/>
    <cellStyle name="Akzent2" xfId="22" builtinId="33" customBuiltin="1"/>
    <cellStyle name="Akzent2 2" xfId="91"/>
    <cellStyle name="Akzent3" xfId="26" builtinId="37" customBuiltin="1"/>
    <cellStyle name="Akzent3 2" xfId="92"/>
    <cellStyle name="Akzent4" xfId="30" builtinId="41" customBuiltin="1"/>
    <cellStyle name="Akzent4 2" xfId="93"/>
    <cellStyle name="Akzent5" xfId="34" builtinId="45" customBuiltin="1"/>
    <cellStyle name="Akzent5 2" xfId="94"/>
    <cellStyle name="Akzent6" xfId="38" builtinId="49" customBuiltin="1"/>
    <cellStyle name="Akzent6 2" xfId="95"/>
    <cellStyle name="Ausgabe" xfId="11" builtinId="21" customBuiltin="1"/>
    <cellStyle name="Ausgabe 2" xfId="96"/>
    <cellStyle name="Berechnung" xfId="12" builtinId="22" customBuiltin="1"/>
    <cellStyle name="Berechnung 2" xfId="97"/>
    <cellStyle name="Comma_TRADE TICKET" xfId="98"/>
    <cellStyle name="Eingabe" xfId="10" builtinId="20" customBuiltin="1"/>
    <cellStyle name="Eingabe 2" xfId="99"/>
    <cellStyle name="Ergebnis" xfId="17" builtinId="25" customBuiltin="1"/>
    <cellStyle name="Ergebnis 2" xfId="100"/>
    <cellStyle name="Erklärender Text" xfId="16" builtinId="53" customBuiltin="1"/>
    <cellStyle name="Erklärender Text 2" xfId="101"/>
    <cellStyle name="Euro" xfId="102"/>
    <cellStyle name="Euro 2" xfId="103"/>
    <cellStyle name="Euro 3" xfId="141"/>
    <cellStyle name="Gut" xfId="7" builtinId="26" customBuiltin="1"/>
    <cellStyle name="Gut 2" xfId="104"/>
    <cellStyle name="Hyperlink 2" xfId="142"/>
    <cellStyle name="Hyperlink 3" xfId="152"/>
    <cellStyle name="Hyperlink 4" xfId="137"/>
    <cellStyle name="Komma 2" xfId="47"/>
    <cellStyle name="Komma 2 2" xfId="144"/>
    <cellStyle name="Komma 2 3" xfId="143"/>
    <cellStyle name="Komma 3" xfId="48"/>
    <cellStyle name="Komma 4" xfId="49"/>
    <cellStyle name="Komma 5" xfId="140"/>
    <cellStyle name="Komma 6" xfId="138"/>
    <cellStyle name="Lien hypertexte" xfId="105"/>
    <cellStyle name="Lien hypertexte visité" xfId="106"/>
    <cellStyle name="Link 2" xfId="153"/>
    <cellStyle name="Milliers [0]_AICM(cta)_NAV" xfId="107"/>
    <cellStyle name="Milliers_AICM(cta)_NAV" xfId="108"/>
    <cellStyle name="Monétaire [0]_AICM(cta)_NAV" xfId="109"/>
    <cellStyle name="Monétaire_AICM(cta)_NAV" xfId="110"/>
    <cellStyle name="Neutral" xfId="9" builtinId="28" customBuiltin="1"/>
    <cellStyle name="Neutral 2" xfId="111"/>
    <cellStyle name="Normal 10" xfId="112"/>
    <cellStyle name="Normal 11" xfId="113"/>
    <cellStyle name="Normal 12" xfId="114"/>
    <cellStyle name="Normal 13" xfId="115"/>
    <cellStyle name="Normal 14" xfId="116"/>
    <cellStyle name="Normal 2" xfId="117"/>
    <cellStyle name="Normal 3" xfId="118"/>
    <cellStyle name="Normal 3 2" xfId="154"/>
    <cellStyle name="Normal 4" xfId="119"/>
    <cellStyle name="Normal 5" xfId="120"/>
    <cellStyle name="Normal 6" xfId="121"/>
    <cellStyle name="Normal 7" xfId="122"/>
    <cellStyle name="Normal 8" xfId="123"/>
    <cellStyle name="Normal 9" xfId="124"/>
    <cellStyle name="Normal_TRADE TICKET" xfId="125"/>
    <cellStyle name="Notiz 2" xfId="43"/>
    <cellStyle name="Notiz 2 2" xfId="145"/>
    <cellStyle name="Notiz 2 3" xfId="126"/>
    <cellStyle name="Notiz 2 4" xfId="168"/>
    <cellStyle name="Prozent" xfId="1" builtinId="5"/>
    <cellStyle name="Prozent 2" xfId="50"/>
    <cellStyle name="Prozent 2 2" xfId="147"/>
    <cellStyle name="Prozent 2 3" xfId="146"/>
    <cellStyle name="Schlecht" xfId="8" builtinId="27" customBuiltin="1"/>
    <cellStyle name="Schlecht 2" xfId="127"/>
    <cellStyle name="Standard" xfId="0" builtinId="0"/>
    <cellStyle name="Standard 2" xfId="42"/>
    <cellStyle name="Standard 2 2" xfId="51"/>
    <cellStyle name="Standard 2 2 2" xfId="149"/>
    <cellStyle name="Standard 2 3" xfId="128"/>
    <cellStyle name="Standard 2 4" xfId="148"/>
    <cellStyle name="Standard 2 5" xfId="45"/>
    <cellStyle name="Standard 2 6" xfId="167"/>
    <cellStyle name="Standard 3" xfId="52"/>
    <cellStyle name="Standard 4" xfId="53"/>
    <cellStyle name="Standard 5" xfId="150"/>
    <cellStyle name="Standard 6" xfId="139"/>
    <cellStyle name="Standard 7" xfId="151"/>
    <cellStyle name="Standard 8" xfId="46"/>
    <cellStyle name="Standard 9" xfId="44"/>
    <cellStyle name="Überschrift" xfId="2" builtinId="15" customBuiltin="1"/>
    <cellStyle name="Überschrift 1" xfId="3" builtinId="16" customBuiltin="1"/>
    <cellStyle name="Überschrift 1 2" xfId="130"/>
    <cellStyle name="Überschrift 2" xfId="4" builtinId="17" customBuiltin="1"/>
    <cellStyle name="Überschrift 2 2" xfId="131"/>
    <cellStyle name="Überschrift 3" xfId="5" builtinId="18" customBuiltin="1"/>
    <cellStyle name="Überschrift 3 2" xfId="132"/>
    <cellStyle name="Überschrift 4" xfId="6" builtinId="19" customBuiltin="1"/>
    <cellStyle name="Überschrift 4 2" xfId="133"/>
    <cellStyle name="Überschrift 5" xfId="129"/>
    <cellStyle name="Verknüpfte Zelle" xfId="13" builtinId="24" customBuiltin="1"/>
    <cellStyle name="Verknüpfte Zelle 2" xfId="134"/>
    <cellStyle name="Warnender Text" xfId="15" builtinId="11" customBuiltin="1"/>
    <cellStyle name="Warnender Text 2" xfId="135"/>
    <cellStyle name="Zelle überprüfen" xfId="14" builtinId="23" customBuiltin="1"/>
    <cellStyle name="Zelle überprüfen 2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4"/>
  <sheetViews>
    <sheetView showGridLines="0" zoomScale="82" zoomScaleNormal="82" workbookViewId="0">
      <selection activeCell="K217" sqref="K217"/>
    </sheetView>
  </sheetViews>
  <sheetFormatPr baseColWidth="10" defaultRowHeight="12.75"/>
  <cols>
    <col min="1" max="1" width="52.140625" style="1" bestFit="1" customWidth="1"/>
    <col min="2" max="2" width="40.28515625" style="1" bestFit="1" customWidth="1"/>
    <col min="3" max="3" width="16.42578125" style="1" bestFit="1" customWidth="1"/>
    <col min="4" max="16384" width="11.42578125" style="1"/>
  </cols>
  <sheetData>
    <row r="1" spans="1:7">
      <c r="G1" s="20" t="s">
        <v>64</v>
      </c>
    </row>
    <row r="2" spans="1:7" ht="20.25">
      <c r="A2" s="21" t="s">
        <v>65</v>
      </c>
    </row>
    <row r="3" spans="1:7" ht="13.5" thickBot="1"/>
    <row r="4" spans="1:7" ht="18.75" thickBot="1">
      <c r="A4" s="29" t="s">
        <v>58</v>
      </c>
      <c r="B4" s="30"/>
      <c r="C4" s="30"/>
      <c r="D4" s="30"/>
      <c r="E4" s="30"/>
      <c r="F4" s="30"/>
      <c r="G4" s="31"/>
    </row>
    <row r="6" spans="1:7">
      <c r="A6" s="3" t="s">
        <v>1</v>
      </c>
      <c r="B6" s="26" t="s">
        <v>59</v>
      </c>
      <c r="C6" s="24"/>
      <c r="D6" s="24"/>
      <c r="E6" s="24"/>
      <c r="F6" s="24"/>
      <c r="G6" s="25"/>
    </row>
    <row r="7" spans="1:7" ht="25.5">
      <c r="A7" s="9" t="s">
        <v>2</v>
      </c>
      <c r="B7" s="23" t="s">
        <v>9</v>
      </c>
      <c r="C7" s="24"/>
      <c r="D7" s="24"/>
      <c r="E7" s="24"/>
      <c r="F7" s="24"/>
      <c r="G7" s="25"/>
    </row>
    <row r="8" spans="1:7" ht="114.75">
      <c r="A8" s="9" t="s">
        <v>4</v>
      </c>
      <c r="B8" s="9" t="s">
        <v>22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0</v>
      </c>
    </row>
    <row r="9" spans="1:7">
      <c r="A9" s="19" t="s">
        <v>37</v>
      </c>
      <c r="B9" s="19" t="s">
        <v>32</v>
      </c>
      <c r="C9" s="18">
        <f>59610040.09/100140971.86</f>
        <v>0.5952612500439538</v>
      </c>
      <c r="D9" s="18">
        <f>222/436</f>
        <v>0.50917431192660545</v>
      </c>
      <c r="E9" s="18">
        <v>0</v>
      </c>
      <c r="F9" s="18">
        <v>0</v>
      </c>
      <c r="G9" s="18">
        <v>0</v>
      </c>
    </row>
    <row r="10" spans="1:7">
      <c r="A10" s="19" t="s">
        <v>36</v>
      </c>
      <c r="B10" s="5" t="s">
        <v>24</v>
      </c>
      <c r="C10" s="18">
        <f>18677624.59/100140971.86</f>
        <v>0.18651331461124487</v>
      </c>
      <c r="D10" s="18">
        <f>126/436</f>
        <v>0.28899082568807338</v>
      </c>
      <c r="E10" s="18">
        <v>0</v>
      </c>
      <c r="F10" s="18">
        <v>0</v>
      </c>
      <c r="G10" s="18">
        <v>0</v>
      </c>
    </row>
    <row r="11" spans="1:7">
      <c r="A11" s="19" t="s">
        <v>38</v>
      </c>
      <c r="B11" s="5" t="s">
        <v>23</v>
      </c>
      <c r="C11" s="18">
        <f>18663932.74/100140971.86</f>
        <v>0.18637658885608502</v>
      </c>
      <c r="D11" s="18">
        <f>74/436</f>
        <v>0.16972477064220184</v>
      </c>
      <c r="E11" s="18">
        <v>0</v>
      </c>
      <c r="F11" s="18">
        <v>0</v>
      </c>
      <c r="G11" s="18">
        <v>0</v>
      </c>
    </row>
    <row r="12" spans="1:7">
      <c r="A12" s="19" t="s">
        <v>35</v>
      </c>
      <c r="B12" s="5" t="s">
        <v>39</v>
      </c>
      <c r="C12" s="18">
        <f>3189374.44/100140971.86</f>
        <v>3.1848846488716311E-2</v>
      </c>
      <c r="D12" s="18">
        <f>14/436</f>
        <v>3.2110091743119268E-2</v>
      </c>
      <c r="E12" s="18">
        <v>0</v>
      </c>
      <c r="F12" s="18">
        <v>0</v>
      </c>
      <c r="G12" s="18">
        <v>0</v>
      </c>
    </row>
    <row r="13" spans="1:7">
      <c r="A13" s="19" t="s">
        <v>66</v>
      </c>
      <c r="B13" s="5" t="s">
        <v>66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7" spans="1:8" ht="25.5" customHeight="1">
      <c r="A17" s="3" t="s">
        <v>1</v>
      </c>
      <c r="B17" s="26" t="s">
        <v>60</v>
      </c>
      <c r="C17" s="24"/>
      <c r="D17" s="24"/>
      <c r="E17" s="24"/>
      <c r="F17" s="24"/>
      <c r="G17" s="25"/>
    </row>
    <row r="18" spans="1:8" ht="25.5">
      <c r="A18" s="9" t="s">
        <v>2</v>
      </c>
      <c r="B18" s="23" t="s">
        <v>12</v>
      </c>
      <c r="C18" s="24"/>
      <c r="D18" s="24"/>
      <c r="E18" s="24"/>
      <c r="F18" s="24"/>
      <c r="G18" s="25"/>
      <c r="H18" s="14"/>
    </row>
    <row r="19" spans="1:8" ht="114.75">
      <c r="A19" s="9" t="s">
        <v>4</v>
      </c>
      <c r="B19" s="9" t="s">
        <v>22</v>
      </c>
      <c r="C19" s="10" t="s">
        <v>5</v>
      </c>
      <c r="D19" s="10" t="s">
        <v>6</v>
      </c>
      <c r="E19" s="10" t="s">
        <v>7</v>
      </c>
      <c r="F19" s="10" t="s">
        <v>8</v>
      </c>
      <c r="G19" s="10" t="s">
        <v>0</v>
      </c>
    </row>
    <row r="20" spans="1:8">
      <c r="A20" s="19" t="s">
        <v>38</v>
      </c>
      <c r="B20" s="5" t="s">
        <v>23</v>
      </c>
      <c r="C20" s="18">
        <f>6715410.14/10134753</f>
        <v>0.66261211694059041</v>
      </c>
      <c r="D20" s="18">
        <f>25/38</f>
        <v>0.65789473684210531</v>
      </c>
      <c r="E20" s="18">
        <v>0</v>
      </c>
      <c r="F20" s="18">
        <v>0</v>
      </c>
      <c r="G20" s="18">
        <v>0</v>
      </c>
    </row>
    <row r="21" spans="1:8">
      <c r="A21" s="19" t="s">
        <v>37</v>
      </c>
      <c r="B21" s="19" t="s">
        <v>32</v>
      </c>
      <c r="C21" s="18">
        <f>1773273.9/10134753</f>
        <v>0.17496962185462239</v>
      </c>
      <c r="D21" s="18">
        <f>6/38</f>
        <v>0.15789473684210525</v>
      </c>
      <c r="E21" s="18">
        <v>0</v>
      </c>
      <c r="F21" s="18">
        <v>0</v>
      </c>
      <c r="G21" s="18">
        <v>0</v>
      </c>
    </row>
    <row r="22" spans="1:8">
      <c r="A22" s="19" t="s">
        <v>36</v>
      </c>
      <c r="B22" s="5" t="s">
        <v>24</v>
      </c>
      <c r="C22" s="18">
        <f>1476037.48/10134753</f>
        <v>0.14564118928206735</v>
      </c>
      <c r="D22" s="18">
        <f>4/38</f>
        <v>0.10526315789473684</v>
      </c>
      <c r="E22" s="18">
        <v>0</v>
      </c>
      <c r="F22" s="18">
        <v>0</v>
      </c>
      <c r="G22" s="18">
        <v>0</v>
      </c>
    </row>
    <row r="23" spans="1:8">
      <c r="A23" s="19" t="s">
        <v>35</v>
      </c>
      <c r="B23" s="5" t="s">
        <v>39</v>
      </c>
      <c r="C23" s="18">
        <f>170031.48/10134753</f>
        <v>1.6777071922719777E-2</v>
      </c>
      <c r="D23" s="18">
        <f>3/38</f>
        <v>7.8947368421052627E-2</v>
      </c>
      <c r="E23" s="18">
        <v>0</v>
      </c>
      <c r="F23" s="18">
        <v>0</v>
      </c>
      <c r="G23" s="18">
        <v>0</v>
      </c>
    </row>
    <row r="24" spans="1:8">
      <c r="A24" s="19" t="s">
        <v>66</v>
      </c>
      <c r="B24" s="5" t="s">
        <v>66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8" spans="1:8">
      <c r="A28" s="3" t="s">
        <v>1</v>
      </c>
      <c r="B28" s="26" t="s">
        <v>61</v>
      </c>
      <c r="C28" s="24"/>
      <c r="D28" s="24"/>
      <c r="E28" s="24"/>
      <c r="F28" s="24"/>
      <c r="G28" s="25"/>
      <c r="H28" s="14"/>
    </row>
    <row r="29" spans="1:8" ht="25.5">
      <c r="A29" s="9" t="s">
        <v>2</v>
      </c>
      <c r="B29" s="23" t="s">
        <v>12</v>
      </c>
      <c r="C29" s="24"/>
      <c r="D29" s="24"/>
      <c r="E29" s="24"/>
      <c r="F29" s="24"/>
      <c r="G29" s="25"/>
      <c r="H29" s="16"/>
    </row>
    <row r="30" spans="1:8" ht="114.75">
      <c r="A30" s="9" t="s">
        <v>4</v>
      </c>
      <c r="B30" s="9" t="s">
        <v>22</v>
      </c>
      <c r="C30" s="22" t="s">
        <v>5</v>
      </c>
      <c r="D30" s="22" t="s">
        <v>6</v>
      </c>
      <c r="E30" s="22" t="s">
        <v>7</v>
      </c>
      <c r="F30" s="22" t="s">
        <v>8</v>
      </c>
      <c r="G30" s="22" t="s">
        <v>0</v>
      </c>
    </row>
    <row r="31" spans="1:8">
      <c r="A31" s="19" t="s">
        <v>38</v>
      </c>
      <c r="B31" s="5" t="s">
        <v>23</v>
      </c>
      <c r="C31" s="18">
        <f>30764881.07/38116073.73</f>
        <v>0.80713667645641851</v>
      </c>
      <c r="D31" s="18">
        <f>133/185</f>
        <v>0.7189189189189189</v>
      </c>
      <c r="E31" s="18">
        <v>0</v>
      </c>
      <c r="F31" s="18">
        <v>0</v>
      </c>
      <c r="G31" s="18">
        <v>0</v>
      </c>
    </row>
    <row r="32" spans="1:8">
      <c r="A32" s="19" t="s">
        <v>36</v>
      </c>
      <c r="B32" s="5" t="s">
        <v>24</v>
      </c>
      <c r="C32" s="18">
        <f>4667933.57/38116073.73</f>
        <v>0.12246627506982737</v>
      </c>
      <c r="D32" s="18">
        <f>39/185</f>
        <v>0.21081081081081082</v>
      </c>
      <c r="E32" s="18">
        <v>0</v>
      </c>
      <c r="F32" s="18">
        <v>0</v>
      </c>
      <c r="G32" s="18">
        <v>0</v>
      </c>
    </row>
    <row r="33" spans="1:7">
      <c r="A33" s="19" t="s">
        <v>37</v>
      </c>
      <c r="B33" s="19" t="s">
        <v>32</v>
      </c>
      <c r="C33" s="18">
        <f>2315201.75/38116073.73</f>
        <v>6.0740824629525667E-2</v>
      </c>
      <c r="D33" s="18">
        <f>8/185</f>
        <v>4.3243243243243246E-2</v>
      </c>
      <c r="E33" s="18">
        <v>0</v>
      </c>
      <c r="F33" s="18">
        <v>0</v>
      </c>
      <c r="G33" s="18">
        <v>0</v>
      </c>
    </row>
    <row r="34" spans="1:7">
      <c r="A34" s="19" t="s">
        <v>35</v>
      </c>
      <c r="B34" s="5" t="s">
        <v>39</v>
      </c>
      <c r="C34" s="18">
        <f>368057.34/38116073.73</f>
        <v>9.6562238442285658E-3</v>
      </c>
      <c r="D34" s="18">
        <f>5/185</f>
        <v>2.7027027027027029E-2</v>
      </c>
      <c r="E34" s="18">
        <v>0</v>
      </c>
      <c r="F34" s="18">
        <v>0</v>
      </c>
      <c r="G34" s="18">
        <v>0</v>
      </c>
    </row>
    <row r="35" spans="1:7">
      <c r="A35" s="19" t="s">
        <v>66</v>
      </c>
      <c r="B35" s="5" t="s">
        <v>66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</row>
    <row r="39" spans="1:7">
      <c r="A39" s="17" t="s">
        <v>1</v>
      </c>
      <c r="B39" s="26" t="s">
        <v>3</v>
      </c>
      <c r="C39" s="24"/>
      <c r="D39" s="24"/>
      <c r="E39" s="24"/>
      <c r="F39" s="24"/>
      <c r="G39" s="25"/>
    </row>
    <row r="40" spans="1:7" ht="25.5">
      <c r="A40" s="9" t="s">
        <v>2</v>
      </c>
      <c r="B40" s="23" t="s">
        <v>12</v>
      </c>
      <c r="C40" s="24"/>
      <c r="D40" s="24"/>
      <c r="E40" s="24"/>
      <c r="F40" s="24"/>
      <c r="G40" s="25"/>
    </row>
    <row r="41" spans="1:7" ht="114.75">
      <c r="A41" s="9" t="s">
        <v>4</v>
      </c>
      <c r="B41" s="9" t="s">
        <v>22</v>
      </c>
      <c r="C41" s="22" t="s">
        <v>5</v>
      </c>
      <c r="D41" s="22" t="s">
        <v>6</v>
      </c>
      <c r="E41" s="22" t="s">
        <v>7</v>
      </c>
      <c r="F41" s="22" t="s">
        <v>8</v>
      </c>
      <c r="G41" s="22" t="s">
        <v>0</v>
      </c>
    </row>
    <row r="42" spans="1:7">
      <c r="A42" s="19" t="s">
        <v>66</v>
      </c>
      <c r="B42" s="5" t="s">
        <v>66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</row>
    <row r="43" spans="1:7">
      <c r="A43" s="19" t="s">
        <v>66</v>
      </c>
      <c r="B43" s="5" t="s">
        <v>66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</row>
    <row r="44" spans="1:7">
      <c r="A44" s="19" t="s">
        <v>66</v>
      </c>
      <c r="B44" s="5" t="s">
        <v>66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</row>
    <row r="45" spans="1:7">
      <c r="A45" s="19" t="s">
        <v>66</v>
      </c>
      <c r="B45" s="5" t="s">
        <v>66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</row>
    <row r="46" spans="1:7">
      <c r="A46" s="19" t="s">
        <v>66</v>
      </c>
      <c r="B46" s="5" t="s">
        <v>66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</row>
    <row r="47" spans="1:7" ht="12.75" customHeight="1"/>
    <row r="50" spans="1:7">
      <c r="A50" s="17" t="s">
        <v>1</v>
      </c>
      <c r="B50" s="26" t="s">
        <v>67</v>
      </c>
      <c r="C50" s="24"/>
      <c r="D50" s="24"/>
      <c r="E50" s="24"/>
      <c r="F50" s="24"/>
      <c r="G50" s="25"/>
    </row>
    <row r="51" spans="1:7" s="6" customFormat="1" ht="25.5">
      <c r="A51" s="9" t="s">
        <v>2</v>
      </c>
      <c r="B51" s="23" t="s">
        <v>12</v>
      </c>
      <c r="C51" s="24"/>
      <c r="D51" s="24"/>
      <c r="E51" s="24"/>
      <c r="F51" s="24"/>
      <c r="G51" s="25"/>
    </row>
    <row r="52" spans="1:7" s="6" customFormat="1" ht="114.75">
      <c r="A52" s="9" t="s">
        <v>4</v>
      </c>
      <c r="B52" s="9" t="s">
        <v>22</v>
      </c>
      <c r="C52" s="22" t="s">
        <v>5</v>
      </c>
      <c r="D52" s="22" t="s">
        <v>6</v>
      </c>
      <c r="E52" s="22" t="s">
        <v>7</v>
      </c>
      <c r="F52" s="22" t="s">
        <v>8</v>
      </c>
      <c r="G52" s="22" t="s">
        <v>0</v>
      </c>
    </row>
    <row r="53" spans="1:7" s="6" customFormat="1">
      <c r="A53" s="19" t="s">
        <v>66</v>
      </c>
      <c r="B53" s="5" t="s">
        <v>66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</row>
    <row r="54" spans="1:7" s="6" customFormat="1">
      <c r="A54" s="19" t="s">
        <v>66</v>
      </c>
      <c r="B54" s="5" t="s">
        <v>66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</row>
    <row r="55" spans="1:7" s="6" customFormat="1">
      <c r="A55" s="19" t="s">
        <v>66</v>
      </c>
      <c r="B55" s="5" t="s">
        <v>66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</row>
    <row r="56" spans="1:7" s="6" customFormat="1">
      <c r="A56" s="19" t="s">
        <v>66</v>
      </c>
      <c r="B56" s="5" t="s">
        <v>66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</row>
    <row r="57" spans="1:7" s="6" customFormat="1">
      <c r="A57" s="19" t="s">
        <v>66</v>
      </c>
      <c r="B57" s="5" t="s">
        <v>66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</row>
    <row r="58" spans="1:7" s="6" customFormat="1" ht="12.75" customHeight="1">
      <c r="A58" s="1"/>
      <c r="B58" s="1"/>
      <c r="C58" s="1"/>
      <c r="D58" s="1"/>
      <c r="E58" s="1"/>
      <c r="F58" s="1"/>
      <c r="G58" s="1"/>
    </row>
    <row r="59" spans="1:7" s="6" customFormat="1">
      <c r="A59" s="1"/>
      <c r="B59" s="1"/>
      <c r="C59" s="1"/>
      <c r="D59" s="1"/>
      <c r="E59" s="1"/>
      <c r="F59" s="1"/>
      <c r="G59" s="1"/>
    </row>
    <row r="60" spans="1:7" s="6" customFormat="1">
      <c r="A60" s="1"/>
      <c r="B60" s="1"/>
      <c r="C60" s="1"/>
      <c r="D60" s="1"/>
      <c r="E60" s="1"/>
      <c r="F60" s="1"/>
      <c r="G60" s="1"/>
    </row>
    <row r="61" spans="1:7" s="6" customFormat="1" ht="25.5" customHeight="1">
      <c r="A61" s="3" t="s">
        <v>1</v>
      </c>
      <c r="B61" s="26" t="s">
        <v>14</v>
      </c>
      <c r="C61" s="27"/>
      <c r="D61" s="27"/>
      <c r="E61" s="27"/>
      <c r="F61" s="27"/>
      <c r="G61" s="28"/>
    </row>
    <row r="62" spans="1:7" s="6" customFormat="1" ht="25.5">
      <c r="A62" s="9" t="s">
        <v>2</v>
      </c>
      <c r="B62" s="32" t="s">
        <v>12</v>
      </c>
      <c r="C62" s="33"/>
      <c r="D62" s="33"/>
      <c r="E62" s="33"/>
      <c r="F62" s="33"/>
      <c r="G62" s="34"/>
    </row>
    <row r="63" spans="1:7" ht="114.75">
      <c r="A63" s="9" t="s">
        <v>4</v>
      </c>
      <c r="B63" s="9" t="s">
        <v>22</v>
      </c>
      <c r="C63" s="10" t="s">
        <v>5</v>
      </c>
      <c r="D63" s="10" t="s">
        <v>6</v>
      </c>
      <c r="E63" s="10" t="s">
        <v>7</v>
      </c>
      <c r="F63" s="10" t="s">
        <v>8</v>
      </c>
      <c r="G63" s="10" t="s">
        <v>0</v>
      </c>
    </row>
    <row r="64" spans="1:7">
      <c r="A64" s="5" t="s">
        <v>10</v>
      </c>
      <c r="B64" s="5" t="s">
        <v>23</v>
      </c>
      <c r="C64" s="18">
        <f>2963905163.37/4034375241.79</f>
        <v>0.73466273852477681</v>
      </c>
      <c r="D64" s="18">
        <f>54/128</f>
        <v>0.421875</v>
      </c>
      <c r="E64" s="18">
        <v>0</v>
      </c>
      <c r="F64" s="18">
        <v>0</v>
      </c>
      <c r="G64" s="18">
        <v>0</v>
      </c>
    </row>
    <row r="65" spans="1:7">
      <c r="A65" s="19" t="s">
        <v>17</v>
      </c>
      <c r="B65" s="5" t="s">
        <v>28</v>
      </c>
      <c r="C65" s="18">
        <f>560809803.96/4034375241.79</f>
        <v>0.13900784392856227</v>
      </c>
      <c r="D65" s="18">
        <f>26/128</f>
        <v>0.203125</v>
      </c>
      <c r="E65" s="18">
        <v>0</v>
      </c>
      <c r="F65" s="18">
        <v>0</v>
      </c>
      <c r="G65" s="18">
        <v>0</v>
      </c>
    </row>
    <row r="66" spans="1:7" ht="12.75" customHeight="1">
      <c r="A66" s="5" t="s">
        <v>13</v>
      </c>
      <c r="B66" s="5" t="s">
        <v>27</v>
      </c>
      <c r="C66" s="18">
        <f>414434937.5/4034375241.79</f>
        <v>0.10272592722835583</v>
      </c>
      <c r="D66" s="18">
        <f>18/128</f>
        <v>0.140625</v>
      </c>
      <c r="E66" s="18">
        <v>0</v>
      </c>
      <c r="F66" s="18">
        <v>0</v>
      </c>
      <c r="G66" s="18">
        <v>0</v>
      </c>
    </row>
    <row r="67" spans="1:7">
      <c r="A67" s="5" t="s">
        <v>11</v>
      </c>
      <c r="B67" s="5" t="s">
        <v>24</v>
      </c>
      <c r="C67" s="18">
        <f>95225336.96/4034375241.79</f>
        <v>2.3603490318305085E-2</v>
      </c>
      <c r="D67" s="18">
        <f>30/128</f>
        <v>0.234375</v>
      </c>
      <c r="E67" s="18">
        <v>0</v>
      </c>
      <c r="F67" s="18">
        <v>0</v>
      </c>
      <c r="G67" s="18">
        <v>0</v>
      </c>
    </row>
    <row r="68" spans="1:7">
      <c r="A68" s="19" t="s">
        <v>66</v>
      </c>
      <c r="B68" s="5" t="s">
        <v>66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</row>
    <row r="69" spans="1:7" s="6" customFormat="1" ht="13.5" customHeight="1">
      <c r="A69" s="4"/>
      <c r="B69" s="4"/>
      <c r="C69" s="2"/>
      <c r="D69" s="2"/>
      <c r="E69" s="2"/>
      <c r="F69" s="2"/>
      <c r="G69" s="2"/>
    </row>
    <row r="70" spans="1:7" s="6" customFormat="1" ht="13.5" customHeight="1">
      <c r="A70" s="4"/>
      <c r="B70" s="4"/>
      <c r="C70" s="2"/>
      <c r="D70" s="2"/>
      <c r="E70" s="2"/>
      <c r="F70" s="2"/>
      <c r="G70" s="2"/>
    </row>
    <row r="71" spans="1:7" s="6" customFormat="1">
      <c r="A71" s="4"/>
      <c r="B71" s="4"/>
      <c r="C71" s="2"/>
      <c r="D71" s="2"/>
      <c r="E71" s="2"/>
      <c r="F71" s="2"/>
      <c r="G71" s="2"/>
    </row>
    <row r="72" spans="1:7">
      <c r="A72" s="17" t="s">
        <v>1</v>
      </c>
      <c r="B72" s="26" t="s">
        <v>68</v>
      </c>
      <c r="C72" s="24"/>
      <c r="D72" s="24"/>
      <c r="E72" s="24"/>
      <c r="F72" s="24"/>
      <c r="G72" s="25"/>
    </row>
    <row r="73" spans="1:7" ht="25.5">
      <c r="A73" s="9" t="s">
        <v>2</v>
      </c>
      <c r="B73" s="23" t="s">
        <v>12</v>
      </c>
      <c r="C73" s="24"/>
      <c r="D73" s="24"/>
      <c r="E73" s="24"/>
      <c r="F73" s="24"/>
      <c r="G73" s="25"/>
    </row>
    <row r="74" spans="1:7" ht="114.75">
      <c r="A74" s="9" t="s">
        <v>4</v>
      </c>
      <c r="B74" s="9" t="s">
        <v>22</v>
      </c>
      <c r="C74" s="22" t="s">
        <v>5</v>
      </c>
      <c r="D74" s="22" t="s">
        <v>6</v>
      </c>
      <c r="E74" s="22" t="s">
        <v>7</v>
      </c>
      <c r="F74" s="22" t="s">
        <v>8</v>
      </c>
      <c r="G74" s="22" t="s">
        <v>0</v>
      </c>
    </row>
    <row r="75" spans="1:7">
      <c r="A75" s="19" t="s">
        <v>66</v>
      </c>
      <c r="B75" s="5" t="s">
        <v>66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</row>
    <row r="76" spans="1:7">
      <c r="A76" s="19" t="s">
        <v>66</v>
      </c>
      <c r="B76" s="5" t="s">
        <v>66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</row>
    <row r="77" spans="1:7" ht="12.75" customHeight="1">
      <c r="A77" s="19" t="s">
        <v>66</v>
      </c>
      <c r="B77" s="5" t="s">
        <v>66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</row>
    <row r="78" spans="1:7">
      <c r="A78" s="19" t="s">
        <v>66</v>
      </c>
      <c r="B78" s="5" t="s">
        <v>66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</row>
    <row r="79" spans="1:7">
      <c r="A79" s="19" t="s">
        <v>66</v>
      </c>
      <c r="B79" s="5" t="s">
        <v>66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</row>
    <row r="80" spans="1:7" s="6" customFormat="1">
      <c r="A80" s="4"/>
      <c r="B80" s="4"/>
      <c r="C80" s="2"/>
      <c r="D80" s="2"/>
      <c r="E80" s="2"/>
      <c r="F80" s="2"/>
      <c r="G80" s="2"/>
    </row>
    <row r="81" spans="1:7" s="6" customFormat="1">
      <c r="A81" s="4"/>
      <c r="B81" s="4"/>
      <c r="C81" s="2"/>
      <c r="D81" s="2"/>
      <c r="E81" s="2"/>
      <c r="F81" s="2"/>
      <c r="G81" s="2"/>
    </row>
    <row r="82" spans="1:7" s="6" customFormat="1">
      <c r="A82" s="4"/>
      <c r="B82" s="4"/>
      <c r="C82" s="2"/>
      <c r="D82" s="2"/>
      <c r="E82" s="2"/>
      <c r="F82" s="2"/>
      <c r="G82" s="2"/>
    </row>
    <row r="83" spans="1:7" s="6" customFormat="1" ht="25.5" customHeight="1">
      <c r="A83" s="17" t="s">
        <v>1</v>
      </c>
      <c r="B83" s="26" t="s">
        <v>69</v>
      </c>
      <c r="C83" s="27"/>
      <c r="D83" s="27"/>
      <c r="E83" s="27"/>
      <c r="F83" s="27"/>
      <c r="G83" s="28"/>
    </row>
    <row r="84" spans="1:7" s="6" customFormat="1" ht="25.5">
      <c r="A84" s="9" t="s">
        <v>2</v>
      </c>
      <c r="B84" s="23" t="s">
        <v>12</v>
      </c>
      <c r="C84" s="24"/>
      <c r="D84" s="24"/>
      <c r="E84" s="24"/>
      <c r="F84" s="24"/>
      <c r="G84" s="25"/>
    </row>
    <row r="85" spans="1:7" s="6" customFormat="1" ht="114.75">
      <c r="A85" s="9" t="s">
        <v>4</v>
      </c>
      <c r="B85" s="9" t="s">
        <v>22</v>
      </c>
      <c r="C85" s="22" t="s">
        <v>5</v>
      </c>
      <c r="D85" s="22" t="s">
        <v>6</v>
      </c>
      <c r="E85" s="22" t="s">
        <v>7</v>
      </c>
      <c r="F85" s="22" t="s">
        <v>8</v>
      </c>
      <c r="G85" s="22" t="s">
        <v>0</v>
      </c>
    </row>
    <row r="86" spans="1:7" ht="15.75" customHeight="1">
      <c r="A86" s="19" t="s">
        <v>66</v>
      </c>
      <c r="B86" s="5" t="s">
        <v>66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</row>
    <row r="87" spans="1:7" ht="12.75" customHeight="1">
      <c r="A87" s="19" t="s">
        <v>66</v>
      </c>
      <c r="B87" s="5" t="s">
        <v>66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</row>
    <row r="88" spans="1:7">
      <c r="A88" s="19" t="s">
        <v>66</v>
      </c>
      <c r="B88" s="5" t="s">
        <v>66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</row>
    <row r="89" spans="1:7">
      <c r="A89" s="19" t="s">
        <v>66</v>
      </c>
      <c r="B89" s="5" t="s">
        <v>66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</row>
    <row r="90" spans="1:7">
      <c r="A90" s="19" t="s">
        <v>66</v>
      </c>
      <c r="B90" s="5" t="s">
        <v>66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</row>
    <row r="91" spans="1:7">
      <c r="A91" s="4"/>
      <c r="B91" s="4"/>
      <c r="C91" s="2"/>
      <c r="D91" s="2"/>
      <c r="E91" s="2"/>
      <c r="F91" s="2"/>
      <c r="G91" s="2"/>
    </row>
    <row r="92" spans="1:7">
      <c r="A92" s="4"/>
      <c r="B92" s="4"/>
      <c r="C92" s="2"/>
      <c r="D92" s="2"/>
      <c r="E92" s="2"/>
      <c r="F92" s="2"/>
      <c r="G92" s="2"/>
    </row>
    <row r="93" spans="1:7">
      <c r="A93" s="4"/>
      <c r="B93" s="4"/>
      <c r="C93" s="2"/>
      <c r="D93" s="2"/>
      <c r="E93" s="2"/>
      <c r="F93" s="2"/>
      <c r="G93" s="2"/>
    </row>
    <row r="94" spans="1:7">
      <c r="A94" s="17" t="s">
        <v>1</v>
      </c>
      <c r="B94" s="23" t="s">
        <v>78</v>
      </c>
      <c r="C94" s="24"/>
      <c r="D94" s="24"/>
      <c r="E94" s="24"/>
      <c r="F94" s="24"/>
      <c r="G94" s="25"/>
    </row>
    <row r="95" spans="1:7" ht="25.5">
      <c r="A95" s="9" t="s">
        <v>2</v>
      </c>
      <c r="B95" s="23" t="s">
        <v>12</v>
      </c>
      <c r="C95" s="24"/>
      <c r="D95" s="24"/>
      <c r="E95" s="24"/>
      <c r="F95" s="24"/>
      <c r="G95" s="25"/>
    </row>
    <row r="96" spans="1:7" ht="114.75">
      <c r="A96" s="9" t="s">
        <v>4</v>
      </c>
      <c r="B96" s="9" t="s">
        <v>22</v>
      </c>
      <c r="C96" s="22" t="s">
        <v>5</v>
      </c>
      <c r="D96" s="22" t="s">
        <v>6</v>
      </c>
      <c r="E96" s="22" t="s">
        <v>7</v>
      </c>
      <c r="F96" s="22" t="s">
        <v>8</v>
      </c>
      <c r="G96" s="22" t="s">
        <v>0</v>
      </c>
    </row>
    <row r="97" spans="1:9">
      <c r="A97" s="19" t="s">
        <v>66</v>
      </c>
      <c r="B97" s="5" t="s">
        <v>66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</row>
    <row r="98" spans="1:9">
      <c r="A98" s="19" t="s">
        <v>66</v>
      </c>
      <c r="B98" s="5" t="s">
        <v>66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</row>
    <row r="99" spans="1:9">
      <c r="A99" s="19" t="s">
        <v>66</v>
      </c>
      <c r="B99" s="5" t="s">
        <v>66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</row>
    <row r="100" spans="1:9">
      <c r="A100" s="19" t="s">
        <v>66</v>
      </c>
      <c r="B100" s="5" t="s">
        <v>66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</row>
    <row r="101" spans="1:9" ht="12.75" customHeight="1">
      <c r="A101" s="19" t="s">
        <v>66</v>
      </c>
      <c r="B101" s="5" t="s">
        <v>66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</row>
    <row r="102" spans="1:9">
      <c r="A102" s="4"/>
      <c r="B102" s="4"/>
      <c r="C102" s="2"/>
      <c r="D102" s="2"/>
      <c r="E102" s="2"/>
      <c r="F102" s="2"/>
      <c r="G102" s="2"/>
    </row>
    <row r="103" spans="1:9">
      <c r="A103" s="4"/>
      <c r="B103" s="4"/>
      <c r="C103" s="2"/>
      <c r="D103" s="2"/>
      <c r="E103" s="2"/>
      <c r="F103" s="2"/>
      <c r="G103" s="2"/>
      <c r="I103" s="13"/>
    </row>
    <row r="104" spans="1:9">
      <c r="A104" s="4"/>
      <c r="B104" s="4"/>
      <c r="C104" s="2"/>
      <c r="D104" s="2"/>
      <c r="E104" s="2"/>
      <c r="F104" s="2"/>
      <c r="G104" s="2"/>
    </row>
    <row r="105" spans="1:9">
      <c r="A105" s="3" t="s">
        <v>1</v>
      </c>
      <c r="B105" s="35" t="s">
        <v>48</v>
      </c>
      <c r="C105" s="36"/>
      <c r="D105" s="36"/>
      <c r="E105" s="36"/>
      <c r="F105" s="36"/>
      <c r="G105" s="37"/>
    </row>
    <row r="106" spans="1:9" ht="25.5">
      <c r="A106" s="9" t="s">
        <v>2</v>
      </c>
      <c r="B106" s="32" t="s">
        <v>12</v>
      </c>
      <c r="C106" s="33"/>
      <c r="D106" s="33"/>
      <c r="E106" s="33"/>
      <c r="F106" s="33"/>
      <c r="G106" s="34"/>
    </row>
    <row r="107" spans="1:9" s="6" customFormat="1" ht="114.75">
      <c r="A107" s="9" t="s">
        <v>4</v>
      </c>
      <c r="B107" s="9" t="s">
        <v>22</v>
      </c>
      <c r="C107" s="10" t="s">
        <v>5</v>
      </c>
      <c r="D107" s="10" t="s">
        <v>6</v>
      </c>
      <c r="E107" s="10" t="s">
        <v>7</v>
      </c>
      <c r="F107" s="10" t="s">
        <v>8</v>
      </c>
      <c r="G107" s="10" t="s">
        <v>0</v>
      </c>
    </row>
    <row r="108" spans="1:9" s="6" customFormat="1">
      <c r="A108" s="5" t="s">
        <v>49</v>
      </c>
      <c r="B108" s="5" t="s">
        <v>25</v>
      </c>
      <c r="C108" s="18">
        <v>1</v>
      </c>
      <c r="D108" s="18">
        <v>1</v>
      </c>
      <c r="E108" s="18">
        <v>0</v>
      </c>
      <c r="F108" s="18">
        <v>0</v>
      </c>
      <c r="G108" s="18">
        <v>0</v>
      </c>
    </row>
    <row r="109" spans="1:9" s="6" customFormat="1">
      <c r="A109" s="19" t="s">
        <v>66</v>
      </c>
      <c r="B109" s="5" t="s">
        <v>66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</row>
    <row r="110" spans="1:9" s="6" customFormat="1">
      <c r="A110" s="19" t="s">
        <v>66</v>
      </c>
      <c r="B110" s="5" t="s">
        <v>66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</row>
    <row r="111" spans="1:9">
      <c r="A111" s="19" t="s">
        <v>66</v>
      </c>
      <c r="B111" s="5" t="s">
        <v>66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</row>
    <row r="112" spans="1:9">
      <c r="A112" s="19" t="s">
        <v>66</v>
      </c>
      <c r="B112" s="5" t="s">
        <v>66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</row>
    <row r="113" spans="1:7">
      <c r="A113" s="7"/>
      <c r="B113" s="15"/>
      <c r="C113" s="8"/>
      <c r="D113" s="8"/>
      <c r="E113" s="8"/>
      <c r="F113" s="8"/>
      <c r="G113" s="8"/>
    </row>
    <row r="114" spans="1:7">
      <c r="A114" s="7"/>
      <c r="B114" s="15"/>
      <c r="C114" s="8"/>
      <c r="D114" s="8"/>
      <c r="E114" s="8"/>
      <c r="F114" s="8"/>
      <c r="G114" s="8"/>
    </row>
    <row r="116" spans="1:7">
      <c r="A116" s="3" t="s">
        <v>1</v>
      </c>
      <c r="B116" s="32" t="s">
        <v>47</v>
      </c>
      <c r="C116" s="33"/>
      <c r="D116" s="33"/>
      <c r="E116" s="33"/>
      <c r="F116" s="33"/>
      <c r="G116" s="34"/>
    </row>
    <row r="117" spans="1:7" ht="25.5">
      <c r="A117" s="9" t="s">
        <v>2</v>
      </c>
      <c r="B117" s="32" t="s">
        <v>12</v>
      </c>
      <c r="C117" s="33"/>
      <c r="D117" s="33"/>
      <c r="E117" s="33"/>
      <c r="F117" s="33"/>
      <c r="G117" s="34"/>
    </row>
    <row r="118" spans="1:7" ht="114.75">
      <c r="A118" s="9" t="s">
        <v>4</v>
      </c>
      <c r="B118" s="9" t="s">
        <v>22</v>
      </c>
      <c r="C118" s="10" t="s">
        <v>5</v>
      </c>
      <c r="D118" s="10" t="s">
        <v>6</v>
      </c>
      <c r="E118" s="10" t="s">
        <v>7</v>
      </c>
      <c r="F118" s="10" t="s">
        <v>8</v>
      </c>
      <c r="G118" s="10" t="s">
        <v>0</v>
      </c>
    </row>
    <row r="119" spans="1:7">
      <c r="A119" s="5" t="s">
        <v>13</v>
      </c>
      <c r="B119" s="5" t="s">
        <v>27</v>
      </c>
      <c r="C119" s="18">
        <f>279665446.31/403273523.33</f>
        <v>0.69348824093554218</v>
      </c>
      <c r="D119" s="18">
        <f>72/86</f>
        <v>0.83720930232558144</v>
      </c>
      <c r="E119" s="18">
        <v>0</v>
      </c>
      <c r="F119" s="18">
        <v>0</v>
      </c>
      <c r="G119" s="18">
        <v>0</v>
      </c>
    </row>
    <row r="120" spans="1:7">
      <c r="A120" s="5" t="s">
        <v>11</v>
      </c>
      <c r="B120" s="5" t="s">
        <v>24</v>
      </c>
      <c r="C120" s="18">
        <f>84849698.57/403273523.33</f>
        <v>0.21040235388963838</v>
      </c>
      <c r="D120" s="18">
        <f>10/86</f>
        <v>0.11627906976744186</v>
      </c>
      <c r="E120" s="18">
        <v>0</v>
      </c>
      <c r="F120" s="18">
        <v>0</v>
      </c>
      <c r="G120" s="18">
        <v>0</v>
      </c>
    </row>
    <row r="121" spans="1:7">
      <c r="A121" s="19" t="s">
        <v>41</v>
      </c>
      <c r="B121" s="19" t="s">
        <v>40</v>
      </c>
      <c r="C121" s="18">
        <f>37547945.45/403273523.33</f>
        <v>9.3107886528108127E-2</v>
      </c>
      <c r="D121" s="18">
        <f>3/86</f>
        <v>3.4883720930232558E-2</v>
      </c>
      <c r="E121" s="18">
        <v>0</v>
      </c>
      <c r="F121" s="18">
        <v>0</v>
      </c>
      <c r="G121" s="18">
        <v>0</v>
      </c>
    </row>
    <row r="122" spans="1:7">
      <c r="A122" s="19" t="s">
        <v>42</v>
      </c>
      <c r="B122" s="19" t="s">
        <v>43</v>
      </c>
      <c r="C122" s="18">
        <f>1210433/403273523.33</f>
        <v>3.0015186467114005E-3</v>
      </c>
      <c r="D122" s="18">
        <f>1/86</f>
        <v>1.1627906976744186E-2</v>
      </c>
      <c r="E122" s="18">
        <v>0</v>
      </c>
      <c r="F122" s="18">
        <v>0</v>
      </c>
      <c r="G122" s="18">
        <v>0</v>
      </c>
    </row>
    <row r="123" spans="1:7">
      <c r="A123" s="19" t="s">
        <v>66</v>
      </c>
      <c r="B123" s="5" t="s">
        <v>66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</row>
    <row r="124" spans="1:7">
      <c r="A124" s="7"/>
      <c r="B124" s="7"/>
      <c r="C124" s="8"/>
      <c r="D124" s="8"/>
      <c r="E124" s="8"/>
      <c r="F124" s="8"/>
      <c r="G124" s="8"/>
    </row>
    <row r="125" spans="1:7">
      <c r="A125" s="7"/>
      <c r="B125" s="7"/>
      <c r="C125" s="8"/>
      <c r="D125" s="8"/>
      <c r="E125" s="8"/>
      <c r="F125" s="8"/>
      <c r="G125" s="8"/>
    </row>
    <row r="126" spans="1:7">
      <c r="A126" s="7"/>
      <c r="B126" s="7"/>
      <c r="C126" s="8"/>
      <c r="D126" s="8"/>
      <c r="E126" s="8"/>
      <c r="F126" s="8"/>
      <c r="G126" s="8"/>
    </row>
    <row r="127" spans="1:7">
      <c r="A127" s="17" t="s">
        <v>1</v>
      </c>
      <c r="B127" s="23" t="s">
        <v>70</v>
      </c>
      <c r="C127" s="24"/>
      <c r="D127" s="24"/>
      <c r="E127" s="24"/>
      <c r="F127" s="24"/>
      <c r="G127" s="25"/>
    </row>
    <row r="128" spans="1:7" ht="12.75" customHeight="1">
      <c r="A128" s="9" t="s">
        <v>2</v>
      </c>
      <c r="B128" s="23" t="s">
        <v>12</v>
      </c>
      <c r="C128" s="24"/>
      <c r="D128" s="24"/>
      <c r="E128" s="24"/>
      <c r="F128" s="24"/>
      <c r="G128" s="25"/>
    </row>
    <row r="129" spans="1:8" ht="12.75" customHeight="1">
      <c r="A129" s="9" t="s">
        <v>4</v>
      </c>
      <c r="B129" s="9" t="s">
        <v>22</v>
      </c>
      <c r="C129" s="22" t="s">
        <v>5</v>
      </c>
      <c r="D129" s="22" t="s">
        <v>6</v>
      </c>
      <c r="E129" s="22" t="s">
        <v>7</v>
      </c>
      <c r="F129" s="22" t="s">
        <v>8</v>
      </c>
      <c r="G129" s="22" t="s">
        <v>0</v>
      </c>
      <c r="H129" s="14"/>
    </row>
    <row r="130" spans="1:8">
      <c r="A130" s="19" t="s">
        <v>66</v>
      </c>
      <c r="B130" s="5" t="s">
        <v>66</v>
      </c>
      <c r="C130" s="18">
        <v>0</v>
      </c>
      <c r="D130" s="18">
        <v>0</v>
      </c>
      <c r="E130" s="18">
        <v>0</v>
      </c>
      <c r="F130" s="18">
        <v>0</v>
      </c>
      <c r="G130" s="18">
        <v>0</v>
      </c>
    </row>
    <row r="131" spans="1:8">
      <c r="A131" s="19" t="s">
        <v>66</v>
      </c>
      <c r="B131" s="5" t="s">
        <v>66</v>
      </c>
      <c r="C131" s="18">
        <v>0</v>
      </c>
      <c r="D131" s="18">
        <v>0</v>
      </c>
      <c r="E131" s="18">
        <v>0</v>
      </c>
      <c r="F131" s="18">
        <v>0</v>
      </c>
      <c r="G131" s="18">
        <v>0</v>
      </c>
    </row>
    <row r="132" spans="1:8">
      <c r="A132" s="19" t="s">
        <v>66</v>
      </c>
      <c r="B132" s="5" t="s">
        <v>66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</row>
    <row r="133" spans="1:8">
      <c r="A133" s="19" t="s">
        <v>66</v>
      </c>
      <c r="B133" s="5" t="s">
        <v>66</v>
      </c>
      <c r="C133" s="18">
        <v>0</v>
      </c>
      <c r="D133" s="18">
        <v>0</v>
      </c>
      <c r="E133" s="18">
        <v>0</v>
      </c>
      <c r="F133" s="18">
        <v>0</v>
      </c>
      <c r="G133" s="18">
        <v>0</v>
      </c>
      <c r="H133" s="14"/>
    </row>
    <row r="134" spans="1:8">
      <c r="A134" s="19" t="s">
        <v>66</v>
      </c>
      <c r="B134" s="5" t="s">
        <v>66</v>
      </c>
      <c r="C134" s="18">
        <v>0</v>
      </c>
      <c r="D134" s="18">
        <v>0</v>
      </c>
      <c r="E134" s="18">
        <v>0</v>
      </c>
      <c r="F134" s="18">
        <v>0</v>
      </c>
      <c r="G134" s="18">
        <v>0</v>
      </c>
    </row>
    <row r="135" spans="1:8">
      <c r="A135" s="7"/>
      <c r="B135" s="7"/>
      <c r="C135" s="8"/>
      <c r="D135" s="8"/>
      <c r="E135" s="8"/>
      <c r="F135" s="8"/>
      <c r="G135" s="8"/>
    </row>
    <row r="138" spans="1:8" ht="25.5" customHeight="1">
      <c r="A138" s="3" t="s">
        <v>1</v>
      </c>
      <c r="B138" s="26" t="s">
        <v>15</v>
      </c>
      <c r="C138" s="27"/>
      <c r="D138" s="27"/>
      <c r="E138" s="27"/>
      <c r="F138" s="27"/>
      <c r="G138" s="28"/>
    </row>
    <row r="139" spans="1:8" ht="25.5">
      <c r="A139" s="9" t="s">
        <v>2</v>
      </c>
      <c r="B139" s="32" t="s">
        <v>9</v>
      </c>
      <c r="C139" s="33"/>
      <c r="D139" s="33"/>
      <c r="E139" s="33"/>
      <c r="F139" s="33"/>
      <c r="G139" s="34"/>
    </row>
    <row r="140" spans="1:8" ht="114.75">
      <c r="A140" s="9" t="s">
        <v>4</v>
      </c>
      <c r="B140" s="9" t="s">
        <v>22</v>
      </c>
      <c r="C140" s="10" t="s">
        <v>5</v>
      </c>
      <c r="D140" s="10" t="s">
        <v>6</v>
      </c>
      <c r="E140" s="10" t="s">
        <v>7</v>
      </c>
      <c r="F140" s="10" t="s">
        <v>8</v>
      </c>
      <c r="G140" s="10" t="s">
        <v>0</v>
      </c>
    </row>
    <row r="141" spans="1:8">
      <c r="A141" s="19" t="s">
        <v>18</v>
      </c>
      <c r="B141" s="5" t="s">
        <v>27</v>
      </c>
      <c r="C141" s="18">
        <f>660077083.09/1042623047.58</f>
        <v>0.63309274106503255</v>
      </c>
      <c r="D141" s="18">
        <f>244/406</f>
        <v>0.60098522167487689</v>
      </c>
      <c r="E141" s="18">
        <v>0</v>
      </c>
      <c r="F141" s="18">
        <v>0</v>
      </c>
      <c r="G141" s="18">
        <v>0</v>
      </c>
    </row>
    <row r="142" spans="1:8">
      <c r="A142" s="19" t="s">
        <v>52</v>
      </c>
      <c r="B142" s="5" t="s">
        <v>25</v>
      </c>
      <c r="C142" s="18">
        <f>324649630.59/1042623047.58</f>
        <v>0.31137776144842966</v>
      </c>
      <c r="D142" s="18">
        <f>108/406</f>
        <v>0.26600985221674878</v>
      </c>
      <c r="E142" s="18">
        <v>0</v>
      </c>
      <c r="F142" s="18">
        <v>0</v>
      </c>
      <c r="G142" s="18">
        <v>0</v>
      </c>
    </row>
    <row r="143" spans="1:8">
      <c r="A143" s="12" t="s">
        <v>50</v>
      </c>
      <c r="B143" s="19" t="s">
        <v>51</v>
      </c>
      <c r="C143" s="18">
        <f>57896333.9/1042623047.58</f>
        <v>5.5529497486537807E-2</v>
      </c>
      <c r="D143" s="18">
        <f>54/406</f>
        <v>0.13300492610837439</v>
      </c>
      <c r="E143" s="18">
        <v>0</v>
      </c>
      <c r="F143" s="18">
        <v>0</v>
      </c>
      <c r="G143" s="18">
        <v>0</v>
      </c>
    </row>
    <row r="144" spans="1:8">
      <c r="A144" s="19" t="s">
        <v>66</v>
      </c>
      <c r="B144" s="5" t="s">
        <v>66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</row>
    <row r="145" spans="1:7">
      <c r="A145" s="19" t="s">
        <v>66</v>
      </c>
      <c r="B145" s="5" t="s">
        <v>66</v>
      </c>
      <c r="C145" s="18">
        <v>0</v>
      </c>
      <c r="D145" s="18">
        <v>0</v>
      </c>
      <c r="E145" s="18">
        <v>0</v>
      </c>
      <c r="F145" s="18">
        <v>0</v>
      </c>
      <c r="G145" s="18">
        <v>0</v>
      </c>
    </row>
    <row r="146" spans="1:7">
      <c r="A146" s="7"/>
      <c r="B146" s="15"/>
      <c r="C146" s="8"/>
      <c r="D146" s="8"/>
      <c r="E146" s="8"/>
      <c r="F146" s="8"/>
      <c r="G146" s="8"/>
    </row>
    <row r="147" spans="1:7">
      <c r="A147" s="7"/>
      <c r="B147" s="15"/>
      <c r="C147" s="8"/>
      <c r="D147" s="8"/>
      <c r="E147" s="8"/>
      <c r="F147" s="8"/>
      <c r="G147" s="8"/>
    </row>
    <row r="148" spans="1:7">
      <c r="A148" s="7"/>
      <c r="B148" s="15"/>
      <c r="C148" s="8"/>
      <c r="D148" s="8"/>
      <c r="E148" s="8"/>
      <c r="F148" s="8"/>
      <c r="G148" s="8"/>
    </row>
    <row r="149" spans="1:7">
      <c r="A149" s="17" t="s">
        <v>1</v>
      </c>
      <c r="B149" s="23" t="s">
        <v>71</v>
      </c>
      <c r="C149" s="24"/>
      <c r="D149" s="24"/>
      <c r="E149" s="24"/>
      <c r="F149" s="24"/>
      <c r="G149" s="25"/>
    </row>
    <row r="150" spans="1:7" ht="25.5">
      <c r="A150" s="9" t="s">
        <v>2</v>
      </c>
      <c r="B150" s="23" t="s">
        <v>12</v>
      </c>
      <c r="C150" s="24"/>
      <c r="D150" s="24"/>
      <c r="E150" s="24"/>
      <c r="F150" s="24"/>
      <c r="G150" s="25"/>
    </row>
    <row r="151" spans="1:7" ht="114.75">
      <c r="A151" s="9" t="s">
        <v>4</v>
      </c>
      <c r="B151" s="9" t="s">
        <v>22</v>
      </c>
      <c r="C151" s="22" t="s">
        <v>5</v>
      </c>
      <c r="D151" s="22" t="s">
        <v>6</v>
      </c>
      <c r="E151" s="22" t="s">
        <v>7</v>
      </c>
      <c r="F151" s="22" t="s">
        <v>8</v>
      </c>
      <c r="G151" s="22" t="s">
        <v>0</v>
      </c>
    </row>
    <row r="152" spans="1:7">
      <c r="A152" s="19" t="s">
        <v>66</v>
      </c>
      <c r="B152" s="5" t="s">
        <v>66</v>
      </c>
      <c r="C152" s="18">
        <v>0</v>
      </c>
      <c r="D152" s="18">
        <v>0</v>
      </c>
      <c r="E152" s="18">
        <v>0</v>
      </c>
      <c r="F152" s="18">
        <v>0</v>
      </c>
      <c r="G152" s="18">
        <v>0</v>
      </c>
    </row>
    <row r="153" spans="1:7">
      <c r="A153" s="19" t="s">
        <v>66</v>
      </c>
      <c r="B153" s="5" t="s">
        <v>66</v>
      </c>
      <c r="C153" s="18">
        <v>0</v>
      </c>
      <c r="D153" s="18">
        <v>0</v>
      </c>
      <c r="E153" s="18">
        <v>0</v>
      </c>
      <c r="F153" s="18">
        <v>0</v>
      </c>
      <c r="G153" s="18">
        <v>0</v>
      </c>
    </row>
    <row r="154" spans="1:7">
      <c r="A154" s="19" t="s">
        <v>66</v>
      </c>
      <c r="B154" s="5" t="s">
        <v>66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</row>
    <row r="155" spans="1:7">
      <c r="A155" s="19" t="s">
        <v>66</v>
      </c>
      <c r="B155" s="5" t="s">
        <v>66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</row>
    <row r="156" spans="1:7">
      <c r="A156" s="19" t="s">
        <v>66</v>
      </c>
      <c r="B156" s="5" t="s">
        <v>66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</row>
    <row r="157" spans="1:7">
      <c r="A157" s="7"/>
      <c r="B157" s="15"/>
      <c r="C157" s="8"/>
      <c r="D157" s="8"/>
      <c r="E157" s="8"/>
      <c r="F157" s="8"/>
      <c r="G157" s="8"/>
    </row>
    <row r="158" spans="1:7">
      <c r="A158" s="7"/>
      <c r="B158" s="15"/>
      <c r="C158" s="8"/>
      <c r="D158" s="8"/>
      <c r="E158" s="8"/>
      <c r="F158" s="8"/>
      <c r="G158" s="8"/>
    </row>
    <row r="159" spans="1:7">
      <c r="A159" s="7"/>
      <c r="B159" s="15"/>
      <c r="C159" s="8"/>
      <c r="D159" s="8"/>
      <c r="E159" s="8"/>
      <c r="F159" s="8"/>
      <c r="G159" s="8"/>
    </row>
    <row r="160" spans="1:7">
      <c r="A160" s="17" t="s">
        <v>1</v>
      </c>
      <c r="B160" s="23" t="s">
        <v>72</v>
      </c>
      <c r="C160" s="24"/>
      <c r="D160" s="24"/>
      <c r="E160" s="24"/>
      <c r="F160" s="24"/>
      <c r="G160" s="25"/>
    </row>
    <row r="161" spans="1:7" ht="25.5">
      <c r="A161" s="9" t="s">
        <v>2</v>
      </c>
      <c r="B161" s="23" t="s">
        <v>12</v>
      </c>
      <c r="C161" s="24"/>
      <c r="D161" s="24"/>
      <c r="E161" s="24"/>
      <c r="F161" s="24"/>
      <c r="G161" s="25"/>
    </row>
    <row r="162" spans="1:7" ht="114.75">
      <c r="A162" s="9" t="s">
        <v>4</v>
      </c>
      <c r="B162" s="9" t="s">
        <v>22</v>
      </c>
      <c r="C162" s="22" t="s">
        <v>5</v>
      </c>
      <c r="D162" s="22" t="s">
        <v>6</v>
      </c>
      <c r="E162" s="22" t="s">
        <v>7</v>
      </c>
      <c r="F162" s="22" t="s">
        <v>8</v>
      </c>
      <c r="G162" s="22" t="s">
        <v>0</v>
      </c>
    </row>
    <row r="163" spans="1:7">
      <c r="A163" s="19" t="s">
        <v>66</v>
      </c>
      <c r="B163" s="5" t="s">
        <v>66</v>
      </c>
      <c r="C163" s="18">
        <v>0</v>
      </c>
      <c r="D163" s="18">
        <v>0</v>
      </c>
      <c r="E163" s="18">
        <v>0</v>
      </c>
      <c r="F163" s="18">
        <v>0</v>
      </c>
      <c r="G163" s="18">
        <v>0</v>
      </c>
    </row>
    <row r="164" spans="1:7">
      <c r="A164" s="19" t="s">
        <v>66</v>
      </c>
      <c r="B164" s="5" t="s">
        <v>66</v>
      </c>
      <c r="C164" s="18">
        <v>0</v>
      </c>
      <c r="D164" s="18">
        <v>0</v>
      </c>
      <c r="E164" s="18">
        <v>0</v>
      </c>
      <c r="F164" s="18">
        <v>0</v>
      </c>
      <c r="G164" s="18">
        <v>0</v>
      </c>
    </row>
    <row r="165" spans="1:7">
      <c r="A165" s="19" t="s">
        <v>66</v>
      </c>
      <c r="B165" s="5" t="s">
        <v>66</v>
      </c>
      <c r="C165" s="18">
        <v>0</v>
      </c>
      <c r="D165" s="18">
        <v>0</v>
      </c>
      <c r="E165" s="18">
        <v>0</v>
      </c>
      <c r="F165" s="18">
        <v>0</v>
      </c>
      <c r="G165" s="18">
        <v>0</v>
      </c>
    </row>
    <row r="166" spans="1:7">
      <c r="A166" s="19" t="s">
        <v>66</v>
      </c>
      <c r="B166" s="5" t="s">
        <v>66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</row>
    <row r="167" spans="1:7">
      <c r="A167" s="19" t="s">
        <v>66</v>
      </c>
      <c r="B167" s="5" t="s">
        <v>66</v>
      </c>
      <c r="C167" s="18">
        <v>0</v>
      </c>
      <c r="D167" s="18">
        <v>0</v>
      </c>
      <c r="E167" s="18">
        <v>0</v>
      </c>
      <c r="F167" s="18">
        <v>0</v>
      </c>
      <c r="G167" s="18">
        <v>0</v>
      </c>
    </row>
    <row r="168" spans="1:7">
      <c r="A168" s="7"/>
      <c r="B168" s="15"/>
      <c r="C168" s="8"/>
      <c r="D168" s="8"/>
      <c r="E168" s="8"/>
      <c r="F168" s="8"/>
      <c r="G168" s="8"/>
    </row>
    <row r="169" spans="1:7">
      <c r="A169" s="7"/>
      <c r="B169" s="15"/>
      <c r="C169" s="8"/>
      <c r="D169" s="8"/>
      <c r="E169" s="8"/>
      <c r="F169" s="8"/>
      <c r="G169" s="8"/>
    </row>
    <row r="170" spans="1:7">
      <c r="A170" s="7"/>
      <c r="B170" s="15"/>
      <c r="C170" s="8"/>
      <c r="D170" s="8"/>
      <c r="E170" s="8"/>
      <c r="F170" s="8"/>
      <c r="G170" s="8"/>
    </row>
    <row r="171" spans="1:7">
      <c r="A171" s="17" t="s">
        <v>1</v>
      </c>
      <c r="B171" s="23" t="s">
        <v>73</v>
      </c>
      <c r="C171" s="24"/>
      <c r="D171" s="24"/>
      <c r="E171" s="24"/>
      <c r="F171" s="24"/>
      <c r="G171" s="25"/>
    </row>
    <row r="172" spans="1:7" ht="25.5">
      <c r="A172" s="9" t="s">
        <v>2</v>
      </c>
      <c r="B172" s="23" t="s">
        <v>12</v>
      </c>
      <c r="C172" s="24"/>
      <c r="D172" s="24"/>
      <c r="E172" s="24"/>
      <c r="F172" s="24"/>
      <c r="G172" s="25"/>
    </row>
    <row r="173" spans="1:7" ht="114.75">
      <c r="A173" s="9" t="s">
        <v>4</v>
      </c>
      <c r="B173" s="9" t="s">
        <v>22</v>
      </c>
      <c r="C173" s="22" t="s">
        <v>5</v>
      </c>
      <c r="D173" s="22" t="s">
        <v>6</v>
      </c>
      <c r="E173" s="22" t="s">
        <v>7</v>
      </c>
      <c r="F173" s="22" t="s">
        <v>8</v>
      </c>
      <c r="G173" s="22" t="s">
        <v>0</v>
      </c>
    </row>
    <row r="174" spans="1:7">
      <c r="A174" s="19" t="s">
        <v>66</v>
      </c>
      <c r="B174" s="5" t="s">
        <v>66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</row>
    <row r="175" spans="1:7">
      <c r="A175" s="19" t="s">
        <v>66</v>
      </c>
      <c r="B175" s="5" t="s">
        <v>66</v>
      </c>
      <c r="C175" s="18">
        <v>0</v>
      </c>
      <c r="D175" s="18">
        <v>0</v>
      </c>
      <c r="E175" s="18">
        <v>0</v>
      </c>
      <c r="F175" s="18">
        <v>0</v>
      </c>
      <c r="G175" s="18">
        <v>0</v>
      </c>
    </row>
    <row r="176" spans="1:7">
      <c r="A176" s="19" t="s">
        <v>66</v>
      </c>
      <c r="B176" s="5" t="s">
        <v>66</v>
      </c>
      <c r="C176" s="18">
        <v>0</v>
      </c>
      <c r="D176" s="18">
        <v>0</v>
      </c>
      <c r="E176" s="18">
        <v>0</v>
      </c>
      <c r="F176" s="18">
        <v>0</v>
      </c>
      <c r="G176" s="18">
        <v>0</v>
      </c>
    </row>
    <row r="177" spans="1:7">
      <c r="A177" s="19" t="s">
        <v>66</v>
      </c>
      <c r="B177" s="5" t="s">
        <v>66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</row>
    <row r="178" spans="1:7">
      <c r="A178" s="19" t="s">
        <v>66</v>
      </c>
      <c r="B178" s="5" t="s">
        <v>66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</row>
    <row r="179" spans="1:7">
      <c r="A179" s="7"/>
      <c r="B179" s="15"/>
      <c r="C179" s="8"/>
      <c r="D179" s="8"/>
      <c r="E179" s="8"/>
      <c r="F179" s="8"/>
      <c r="G179" s="8"/>
    </row>
    <row r="180" spans="1:7">
      <c r="A180" s="7"/>
      <c r="B180" s="15"/>
      <c r="C180" s="8"/>
      <c r="D180" s="8"/>
      <c r="E180" s="8"/>
      <c r="F180" s="8"/>
      <c r="G180" s="8"/>
    </row>
    <row r="181" spans="1:7">
      <c r="A181" s="7"/>
      <c r="B181" s="15"/>
      <c r="C181" s="8"/>
      <c r="D181" s="8"/>
      <c r="E181" s="8"/>
      <c r="F181" s="8"/>
      <c r="G181" s="8"/>
    </row>
    <row r="182" spans="1:7" ht="25.5" customHeight="1">
      <c r="A182" s="17" t="s">
        <v>1</v>
      </c>
      <c r="B182" s="26" t="s">
        <v>74</v>
      </c>
      <c r="C182" s="27"/>
      <c r="D182" s="27"/>
      <c r="E182" s="27"/>
      <c r="F182" s="27"/>
      <c r="G182" s="28"/>
    </row>
    <row r="183" spans="1:7" ht="25.5">
      <c r="A183" s="9" t="s">
        <v>2</v>
      </c>
      <c r="B183" s="23" t="s">
        <v>12</v>
      </c>
      <c r="C183" s="24"/>
      <c r="D183" s="24"/>
      <c r="E183" s="24"/>
      <c r="F183" s="24"/>
      <c r="G183" s="25"/>
    </row>
    <row r="184" spans="1:7" ht="114.75">
      <c r="A184" s="9" t="s">
        <v>4</v>
      </c>
      <c r="B184" s="9" t="s">
        <v>22</v>
      </c>
      <c r="C184" s="22" t="s">
        <v>5</v>
      </c>
      <c r="D184" s="22" t="s">
        <v>6</v>
      </c>
      <c r="E184" s="22" t="s">
        <v>7</v>
      </c>
      <c r="F184" s="22" t="s">
        <v>8</v>
      </c>
      <c r="G184" s="22" t="s">
        <v>0</v>
      </c>
    </row>
    <row r="185" spans="1:7">
      <c r="A185" s="19" t="s">
        <v>66</v>
      </c>
      <c r="B185" s="5" t="s">
        <v>66</v>
      </c>
      <c r="C185" s="18">
        <v>0</v>
      </c>
      <c r="D185" s="18">
        <v>0</v>
      </c>
      <c r="E185" s="18">
        <v>0</v>
      </c>
      <c r="F185" s="18">
        <v>0</v>
      </c>
      <c r="G185" s="18">
        <v>0</v>
      </c>
    </row>
    <row r="186" spans="1:7">
      <c r="A186" s="19" t="s">
        <v>66</v>
      </c>
      <c r="B186" s="5" t="s">
        <v>66</v>
      </c>
      <c r="C186" s="18">
        <v>0</v>
      </c>
      <c r="D186" s="18">
        <v>0</v>
      </c>
      <c r="E186" s="18">
        <v>0</v>
      </c>
      <c r="F186" s="18">
        <v>0</v>
      </c>
      <c r="G186" s="18">
        <v>0</v>
      </c>
    </row>
    <row r="187" spans="1:7">
      <c r="A187" s="19" t="s">
        <v>66</v>
      </c>
      <c r="B187" s="5" t="s">
        <v>66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</row>
    <row r="188" spans="1:7">
      <c r="A188" s="19" t="s">
        <v>66</v>
      </c>
      <c r="B188" s="5" t="s">
        <v>66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</row>
    <row r="189" spans="1:7">
      <c r="A189" s="19" t="s">
        <v>66</v>
      </c>
      <c r="B189" s="5" t="s">
        <v>66</v>
      </c>
      <c r="C189" s="18">
        <v>0</v>
      </c>
      <c r="D189" s="18">
        <v>0</v>
      </c>
      <c r="E189" s="18">
        <v>0</v>
      </c>
      <c r="F189" s="18">
        <v>0</v>
      </c>
      <c r="G189" s="18">
        <v>0</v>
      </c>
    </row>
    <row r="190" spans="1:7">
      <c r="A190" s="7"/>
      <c r="B190" s="15"/>
      <c r="C190" s="8"/>
      <c r="D190" s="8"/>
      <c r="E190" s="8"/>
      <c r="F190" s="8"/>
      <c r="G190" s="8"/>
    </row>
    <row r="191" spans="1:7">
      <c r="A191" s="7"/>
      <c r="B191" s="15"/>
      <c r="C191" s="8"/>
      <c r="D191" s="8"/>
      <c r="E191" s="8"/>
      <c r="F191" s="8"/>
      <c r="G191" s="8"/>
    </row>
    <row r="192" spans="1:7">
      <c r="A192" s="7"/>
      <c r="B192" s="15"/>
      <c r="C192" s="8"/>
      <c r="D192" s="8"/>
      <c r="E192" s="8"/>
      <c r="F192" s="8"/>
      <c r="G192" s="8"/>
    </row>
    <row r="193" spans="1:7" ht="25.5" customHeight="1">
      <c r="A193" s="17" t="s">
        <v>1</v>
      </c>
      <c r="B193" s="26" t="s">
        <v>75</v>
      </c>
      <c r="C193" s="27"/>
      <c r="D193" s="27"/>
      <c r="E193" s="27"/>
      <c r="F193" s="27"/>
      <c r="G193" s="28"/>
    </row>
    <row r="194" spans="1:7" ht="25.5">
      <c r="A194" s="9" t="s">
        <v>2</v>
      </c>
      <c r="B194" s="23" t="s">
        <v>12</v>
      </c>
      <c r="C194" s="24"/>
      <c r="D194" s="24"/>
      <c r="E194" s="24"/>
      <c r="F194" s="24"/>
      <c r="G194" s="25"/>
    </row>
    <row r="195" spans="1:7" ht="114.75">
      <c r="A195" s="9" t="s">
        <v>4</v>
      </c>
      <c r="B195" s="9" t="s">
        <v>22</v>
      </c>
      <c r="C195" s="22" t="s">
        <v>5</v>
      </c>
      <c r="D195" s="22" t="s">
        <v>6</v>
      </c>
      <c r="E195" s="22" t="s">
        <v>7</v>
      </c>
      <c r="F195" s="22" t="s">
        <v>8</v>
      </c>
      <c r="G195" s="22" t="s">
        <v>0</v>
      </c>
    </row>
    <row r="196" spans="1:7">
      <c r="A196" s="19" t="s">
        <v>66</v>
      </c>
      <c r="B196" s="5" t="s">
        <v>66</v>
      </c>
      <c r="C196" s="18">
        <v>0</v>
      </c>
      <c r="D196" s="18">
        <v>0</v>
      </c>
      <c r="E196" s="18">
        <v>0</v>
      </c>
      <c r="F196" s="18">
        <v>0</v>
      </c>
      <c r="G196" s="18">
        <v>0</v>
      </c>
    </row>
    <row r="197" spans="1:7">
      <c r="A197" s="19" t="s">
        <v>66</v>
      </c>
      <c r="B197" s="5" t="s">
        <v>66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</row>
    <row r="198" spans="1:7">
      <c r="A198" s="19" t="s">
        <v>66</v>
      </c>
      <c r="B198" s="5" t="s">
        <v>66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</row>
    <row r="199" spans="1:7">
      <c r="A199" s="19" t="s">
        <v>66</v>
      </c>
      <c r="B199" s="5" t="s">
        <v>66</v>
      </c>
      <c r="C199" s="18">
        <v>0</v>
      </c>
      <c r="D199" s="18">
        <v>0</v>
      </c>
      <c r="E199" s="18">
        <v>0</v>
      </c>
      <c r="F199" s="18">
        <v>0</v>
      </c>
      <c r="G199" s="18">
        <v>0</v>
      </c>
    </row>
    <row r="200" spans="1:7">
      <c r="A200" s="19" t="s">
        <v>66</v>
      </c>
      <c r="B200" s="5" t="s">
        <v>66</v>
      </c>
      <c r="C200" s="18">
        <v>0</v>
      </c>
      <c r="D200" s="18">
        <v>0</v>
      </c>
      <c r="E200" s="18">
        <v>0</v>
      </c>
      <c r="F200" s="18">
        <v>0</v>
      </c>
      <c r="G200" s="18">
        <v>0</v>
      </c>
    </row>
    <row r="201" spans="1:7">
      <c r="A201" s="7"/>
      <c r="B201" s="15"/>
      <c r="C201" s="8"/>
      <c r="D201" s="8"/>
      <c r="E201" s="8"/>
      <c r="F201" s="8"/>
      <c r="G201" s="8"/>
    </row>
    <row r="202" spans="1:7">
      <c r="A202" s="7"/>
      <c r="B202" s="15"/>
      <c r="C202" s="8"/>
      <c r="D202" s="8"/>
      <c r="E202" s="8"/>
      <c r="F202" s="8"/>
      <c r="G202" s="8"/>
    </row>
    <row r="203" spans="1:7">
      <c r="A203" s="7"/>
      <c r="B203" s="15"/>
      <c r="C203" s="8"/>
      <c r="D203" s="8"/>
      <c r="E203" s="8"/>
      <c r="F203" s="8"/>
      <c r="G203" s="8"/>
    </row>
    <row r="204" spans="1:7">
      <c r="A204" s="17" t="s">
        <v>1</v>
      </c>
      <c r="B204" s="23" t="s">
        <v>76</v>
      </c>
      <c r="C204" s="24"/>
      <c r="D204" s="24"/>
      <c r="E204" s="24"/>
      <c r="F204" s="24"/>
      <c r="G204" s="25"/>
    </row>
    <row r="205" spans="1:7" ht="25.5">
      <c r="A205" s="9" t="s">
        <v>2</v>
      </c>
      <c r="B205" s="23" t="s">
        <v>12</v>
      </c>
      <c r="C205" s="24"/>
      <c r="D205" s="24"/>
      <c r="E205" s="24"/>
      <c r="F205" s="24"/>
      <c r="G205" s="25"/>
    </row>
    <row r="206" spans="1:7" ht="114.75">
      <c r="A206" s="9" t="s">
        <v>4</v>
      </c>
      <c r="B206" s="9" t="s">
        <v>22</v>
      </c>
      <c r="C206" s="22" t="s">
        <v>5</v>
      </c>
      <c r="D206" s="22" t="s">
        <v>6</v>
      </c>
      <c r="E206" s="22" t="s">
        <v>7</v>
      </c>
      <c r="F206" s="22" t="s">
        <v>8</v>
      </c>
      <c r="G206" s="22" t="s">
        <v>0</v>
      </c>
    </row>
    <row r="207" spans="1:7">
      <c r="A207" s="19" t="s">
        <v>66</v>
      </c>
      <c r="B207" s="5" t="s">
        <v>66</v>
      </c>
      <c r="C207" s="18">
        <v>0</v>
      </c>
      <c r="D207" s="18">
        <v>0</v>
      </c>
      <c r="E207" s="18">
        <v>0</v>
      </c>
      <c r="F207" s="18">
        <v>0</v>
      </c>
      <c r="G207" s="18">
        <v>0</v>
      </c>
    </row>
    <row r="208" spans="1:7">
      <c r="A208" s="19" t="s">
        <v>66</v>
      </c>
      <c r="B208" s="5" t="s">
        <v>66</v>
      </c>
      <c r="C208" s="18">
        <v>0</v>
      </c>
      <c r="D208" s="18">
        <v>0</v>
      </c>
      <c r="E208" s="18">
        <v>0</v>
      </c>
      <c r="F208" s="18">
        <v>0</v>
      </c>
      <c r="G208" s="18">
        <v>0</v>
      </c>
    </row>
    <row r="209" spans="1:7">
      <c r="A209" s="19" t="s">
        <v>66</v>
      </c>
      <c r="B209" s="5" t="s">
        <v>66</v>
      </c>
      <c r="C209" s="18">
        <v>0</v>
      </c>
      <c r="D209" s="18">
        <v>0</v>
      </c>
      <c r="E209" s="18">
        <v>0</v>
      </c>
      <c r="F209" s="18">
        <v>0</v>
      </c>
      <c r="G209" s="18">
        <v>0</v>
      </c>
    </row>
    <row r="210" spans="1:7">
      <c r="A210" s="19" t="s">
        <v>66</v>
      </c>
      <c r="B210" s="5" t="s">
        <v>66</v>
      </c>
      <c r="C210" s="18">
        <v>0</v>
      </c>
      <c r="D210" s="18">
        <v>0</v>
      </c>
      <c r="E210" s="18">
        <v>0</v>
      </c>
      <c r="F210" s="18">
        <v>0</v>
      </c>
      <c r="G210" s="18">
        <v>0</v>
      </c>
    </row>
    <row r="211" spans="1:7">
      <c r="A211" s="19" t="s">
        <v>66</v>
      </c>
      <c r="B211" s="5" t="s">
        <v>66</v>
      </c>
      <c r="C211" s="18">
        <v>0</v>
      </c>
      <c r="D211" s="18">
        <v>0</v>
      </c>
      <c r="E211" s="18">
        <v>0</v>
      </c>
      <c r="F211" s="18">
        <v>0</v>
      </c>
      <c r="G211" s="18">
        <v>0</v>
      </c>
    </row>
    <row r="212" spans="1:7">
      <c r="A212" s="7"/>
      <c r="B212" s="15"/>
      <c r="C212" s="8"/>
      <c r="D212" s="8"/>
      <c r="E212" s="8"/>
      <c r="F212" s="8"/>
      <c r="G212" s="8"/>
    </row>
    <row r="213" spans="1:7">
      <c r="A213" s="7"/>
      <c r="B213" s="7"/>
      <c r="C213" s="8"/>
      <c r="D213" s="8"/>
      <c r="E213" s="8"/>
      <c r="F213" s="8"/>
      <c r="G213" s="8"/>
    </row>
    <row r="215" spans="1:7" ht="25.5" customHeight="1">
      <c r="A215" s="17" t="s">
        <v>1</v>
      </c>
      <c r="B215" s="26" t="s">
        <v>19</v>
      </c>
      <c r="C215" s="27"/>
      <c r="D215" s="27"/>
      <c r="E215" s="27"/>
      <c r="F215" s="27"/>
      <c r="G215" s="28"/>
    </row>
    <row r="216" spans="1:7" ht="25.5">
      <c r="A216" s="9" t="s">
        <v>2</v>
      </c>
      <c r="B216" s="23" t="s">
        <v>12</v>
      </c>
      <c r="C216" s="24"/>
      <c r="D216" s="24"/>
      <c r="E216" s="24"/>
      <c r="F216" s="24"/>
      <c r="G216" s="25"/>
    </row>
    <row r="217" spans="1:7" ht="114.75">
      <c r="A217" s="9" t="s">
        <v>4</v>
      </c>
      <c r="B217" s="9" t="s">
        <v>22</v>
      </c>
      <c r="C217" s="10" t="s">
        <v>5</v>
      </c>
      <c r="D217" s="10" t="s">
        <v>6</v>
      </c>
      <c r="E217" s="10" t="s">
        <v>7</v>
      </c>
      <c r="F217" s="10" t="s">
        <v>8</v>
      </c>
      <c r="G217" s="10" t="s">
        <v>0</v>
      </c>
    </row>
    <row r="218" spans="1:7">
      <c r="A218" s="19" t="s">
        <v>16</v>
      </c>
      <c r="B218" s="19" t="s">
        <v>28</v>
      </c>
      <c r="C218" s="18">
        <v>0.47485121040099121</v>
      </c>
      <c r="D218" s="18">
        <v>0.52380952380952384</v>
      </c>
      <c r="E218" s="18">
        <v>0</v>
      </c>
      <c r="F218" s="18">
        <v>0</v>
      </c>
      <c r="G218" s="18">
        <v>0</v>
      </c>
    </row>
    <row r="219" spans="1:7">
      <c r="A219" s="19" t="s">
        <v>62</v>
      </c>
      <c r="B219" s="19" t="s">
        <v>63</v>
      </c>
      <c r="C219" s="18">
        <v>0.33076155385596584</v>
      </c>
      <c r="D219" s="18">
        <v>0.19047619047619047</v>
      </c>
      <c r="E219" s="18">
        <v>0</v>
      </c>
      <c r="F219" s="18">
        <v>0</v>
      </c>
      <c r="G219" s="18">
        <v>0</v>
      </c>
    </row>
    <row r="220" spans="1:7">
      <c r="A220" s="19" t="s">
        <v>20</v>
      </c>
      <c r="B220" s="19" t="s">
        <v>26</v>
      </c>
      <c r="C220" s="18">
        <v>0.12175205269653532</v>
      </c>
      <c r="D220" s="18">
        <v>0.17857142857142858</v>
      </c>
      <c r="E220" s="18">
        <v>0</v>
      </c>
      <c r="F220" s="18">
        <v>0</v>
      </c>
      <c r="G220" s="18">
        <v>0</v>
      </c>
    </row>
    <row r="221" spans="1:7">
      <c r="A221" s="19" t="s">
        <v>37</v>
      </c>
      <c r="B221" s="19" t="s">
        <v>32</v>
      </c>
      <c r="C221" s="18">
        <v>7.2635183046507582E-2</v>
      </c>
      <c r="D221" s="18">
        <v>0.10714285714285714</v>
      </c>
      <c r="E221" s="18">
        <v>0</v>
      </c>
      <c r="F221" s="18">
        <v>0</v>
      </c>
      <c r="G221" s="18">
        <v>0</v>
      </c>
    </row>
    <row r="222" spans="1:7">
      <c r="A222" s="19" t="s">
        <v>66</v>
      </c>
      <c r="B222" s="5" t="s">
        <v>66</v>
      </c>
      <c r="C222" s="18">
        <v>0</v>
      </c>
      <c r="D222" s="18">
        <v>0</v>
      </c>
      <c r="E222" s="18">
        <v>0</v>
      </c>
      <c r="F222" s="18">
        <v>0</v>
      </c>
      <c r="G222" s="18">
        <v>0</v>
      </c>
    </row>
    <row r="226" spans="1:7">
      <c r="A226" s="17" t="s">
        <v>1</v>
      </c>
      <c r="B226" s="23" t="s">
        <v>77</v>
      </c>
      <c r="C226" s="24"/>
      <c r="D226" s="24"/>
      <c r="E226" s="24"/>
      <c r="F226" s="24"/>
      <c r="G226" s="25"/>
    </row>
    <row r="227" spans="1:7" ht="25.5">
      <c r="A227" s="9" t="s">
        <v>2</v>
      </c>
      <c r="B227" s="23" t="s">
        <v>12</v>
      </c>
      <c r="C227" s="24"/>
      <c r="D227" s="24"/>
      <c r="E227" s="24"/>
      <c r="F227" s="24"/>
      <c r="G227" s="25"/>
    </row>
    <row r="228" spans="1:7" ht="114.75">
      <c r="A228" s="9" t="s">
        <v>4</v>
      </c>
      <c r="B228" s="9" t="s">
        <v>22</v>
      </c>
      <c r="C228" s="22" t="s">
        <v>5</v>
      </c>
      <c r="D228" s="22" t="s">
        <v>6</v>
      </c>
      <c r="E228" s="22" t="s">
        <v>7</v>
      </c>
      <c r="F228" s="22" t="s">
        <v>8</v>
      </c>
      <c r="G228" s="22" t="s">
        <v>0</v>
      </c>
    </row>
    <row r="229" spans="1:7">
      <c r="A229" s="19" t="s">
        <v>66</v>
      </c>
      <c r="B229" s="5" t="s">
        <v>66</v>
      </c>
      <c r="C229" s="18">
        <v>0</v>
      </c>
      <c r="D229" s="18">
        <v>0</v>
      </c>
      <c r="E229" s="18">
        <v>0</v>
      </c>
      <c r="F229" s="18">
        <v>0</v>
      </c>
      <c r="G229" s="18">
        <v>0</v>
      </c>
    </row>
    <row r="230" spans="1:7">
      <c r="A230" s="19" t="s">
        <v>66</v>
      </c>
      <c r="B230" s="5" t="s">
        <v>66</v>
      </c>
      <c r="C230" s="18">
        <v>0</v>
      </c>
      <c r="D230" s="18">
        <v>0</v>
      </c>
      <c r="E230" s="18">
        <v>0</v>
      </c>
      <c r="F230" s="18">
        <v>0</v>
      </c>
      <c r="G230" s="18">
        <v>0</v>
      </c>
    </row>
    <row r="231" spans="1:7">
      <c r="A231" s="19" t="s">
        <v>66</v>
      </c>
      <c r="B231" s="5" t="s">
        <v>66</v>
      </c>
      <c r="C231" s="18">
        <v>0</v>
      </c>
      <c r="D231" s="18">
        <v>0</v>
      </c>
      <c r="E231" s="18">
        <v>0</v>
      </c>
      <c r="F231" s="18">
        <v>0</v>
      </c>
      <c r="G231" s="18">
        <v>0</v>
      </c>
    </row>
    <row r="232" spans="1:7">
      <c r="A232" s="19" t="s">
        <v>66</v>
      </c>
      <c r="B232" s="5" t="s">
        <v>66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</row>
    <row r="233" spans="1:7">
      <c r="A233" s="19" t="s">
        <v>66</v>
      </c>
      <c r="B233" s="5" t="s">
        <v>66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</row>
    <row r="237" spans="1:7">
      <c r="A237" s="3" t="s">
        <v>1</v>
      </c>
      <c r="B237" s="23" t="s">
        <v>21</v>
      </c>
      <c r="C237" s="24"/>
      <c r="D237" s="24"/>
      <c r="E237" s="24"/>
      <c r="F237" s="24"/>
      <c r="G237" s="25"/>
    </row>
    <row r="238" spans="1:7" ht="25.5">
      <c r="A238" s="9" t="s">
        <v>2</v>
      </c>
      <c r="B238" s="32" t="s">
        <v>12</v>
      </c>
      <c r="C238" s="33"/>
      <c r="D238" s="33"/>
      <c r="E238" s="33"/>
      <c r="F238" s="33"/>
      <c r="G238" s="34"/>
    </row>
    <row r="239" spans="1:7" ht="114.75">
      <c r="A239" s="9" t="s">
        <v>4</v>
      </c>
      <c r="B239" s="9" t="s">
        <v>22</v>
      </c>
      <c r="C239" s="10" t="s">
        <v>5</v>
      </c>
      <c r="D239" s="10" t="s">
        <v>6</v>
      </c>
      <c r="E239" s="10" t="s">
        <v>7</v>
      </c>
      <c r="F239" s="10" t="s">
        <v>8</v>
      </c>
      <c r="G239" s="10" t="s">
        <v>0</v>
      </c>
    </row>
    <row r="240" spans="1:7">
      <c r="A240" s="19" t="s">
        <v>53</v>
      </c>
      <c r="B240" s="19" t="s">
        <v>54</v>
      </c>
      <c r="C240" s="18">
        <f>122685562.53/227383853.54</f>
        <v>0.53955265785139794</v>
      </c>
      <c r="D240" s="18">
        <f>2/64</f>
        <v>3.125E-2</v>
      </c>
      <c r="E240" s="18">
        <v>0</v>
      </c>
      <c r="F240" s="18">
        <v>0</v>
      </c>
      <c r="G240" s="18">
        <v>0</v>
      </c>
    </row>
    <row r="241" spans="1:7">
      <c r="A241" s="5" t="s">
        <v>11</v>
      </c>
      <c r="B241" s="5" t="s">
        <v>24</v>
      </c>
      <c r="C241" s="18">
        <f>98056019.98/227383853.54</f>
        <v>0.43123563284475069</v>
      </c>
      <c r="D241" s="18">
        <f>36/64</f>
        <v>0.5625</v>
      </c>
      <c r="E241" s="18">
        <v>0</v>
      </c>
      <c r="F241" s="18">
        <v>0</v>
      </c>
      <c r="G241" s="18">
        <v>0</v>
      </c>
    </row>
    <row r="242" spans="1:7">
      <c r="A242" s="19" t="s">
        <v>16</v>
      </c>
      <c r="B242" s="19" t="s">
        <v>28</v>
      </c>
      <c r="C242" s="18">
        <f>5802779.95/227383853.54</f>
        <v>2.5519753754103786E-2</v>
      </c>
      <c r="D242" s="18">
        <f>23/64</f>
        <v>0.359375</v>
      </c>
      <c r="E242" s="18">
        <v>0</v>
      </c>
      <c r="F242" s="18">
        <v>0</v>
      </c>
      <c r="G242" s="18">
        <v>0</v>
      </c>
    </row>
    <row r="243" spans="1:7">
      <c r="A243" s="19" t="s">
        <v>20</v>
      </c>
      <c r="B243" s="19" t="s">
        <v>26</v>
      </c>
      <c r="C243" s="18">
        <f>839491.08/227383853.54</f>
        <v>3.6919555497476066E-3</v>
      </c>
      <c r="D243" s="18">
        <f>3/64</f>
        <v>4.6875E-2</v>
      </c>
      <c r="E243" s="18">
        <v>0</v>
      </c>
      <c r="F243" s="18">
        <v>0</v>
      </c>
      <c r="G243" s="18">
        <v>0</v>
      </c>
    </row>
    <row r="244" spans="1:7">
      <c r="A244" s="19" t="s">
        <v>66</v>
      </c>
      <c r="B244" s="5" t="s">
        <v>66</v>
      </c>
      <c r="C244" s="18">
        <v>0</v>
      </c>
      <c r="D244" s="18">
        <v>0</v>
      </c>
      <c r="E244" s="18">
        <v>0</v>
      </c>
      <c r="F244" s="18">
        <v>0</v>
      </c>
      <c r="G244" s="18">
        <v>0</v>
      </c>
    </row>
  </sheetData>
  <mergeCells count="45">
    <mergeCell ref="B237:G237"/>
    <mergeCell ref="B238:G238"/>
    <mergeCell ref="B73:G73"/>
    <mergeCell ref="B72:G72"/>
    <mergeCell ref="B83:G83"/>
    <mergeCell ref="B84:G84"/>
    <mergeCell ref="B127:G127"/>
    <mergeCell ref="B61:G61"/>
    <mergeCell ref="B62:G62"/>
    <mergeCell ref="B138:G138"/>
    <mergeCell ref="B215:G215"/>
    <mergeCell ref="B216:G216"/>
    <mergeCell ref="A4:G4"/>
    <mergeCell ref="B6:G6"/>
    <mergeCell ref="B7:G7"/>
    <mergeCell ref="B17:G17"/>
    <mergeCell ref="B18:G18"/>
    <mergeCell ref="B39:G39"/>
    <mergeCell ref="B40:G40"/>
    <mergeCell ref="B50:G50"/>
    <mergeCell ref="B51:G51"/>
    <mergeCell ref="B28:G28"/>
    <mergeCell ref="B29:G29"/>
    <mergeCell ref="B226:G226"/>
    <mergeCell ref="B227:G227"/>
    <mergeCell ref="B171:G171"/>
    <mergeCell ref="B172:G172"/>
    <mergeCell ref="B182:G182"/>
    <mergeCell ref="B183:G183"/>
    <mergeCell ref="B193:G193"/>
    <mergeCell ref="B94:G94"/>
    <mergeCell ref="B95:G95"/>
    <mergeCell ref="B194:G194"/>
    <mergeCell ref="B204:G204"/>
    <mergeCell ref="B205:G205"/>
    <mergeCell ref="B128:G128"/>
    <mergeCell ref="B149:G149"/>
    <mergeCell ref="B150:G150"/>
    <mergeCell ref="B160:G160"/>
    <mergeCell ref="B161:G161"/>
    <mergeCell ref="B116:G116"/>
    <mergeCell ref="B139:G139"/>
    <mergeCell ref="B117:G117"/>
    <mergeCell ref="B105:G105"/>
    <mergeCell ref="B106:G106"/>
  </mergeCells>
  <pageMargins left="0.7" right="0.7" top="0.78740157499999996" bottom="0.78740157499999996" header="0.3" footer="0.3"/>
  <pageSetup paperSize="9" scale="50" fitToHeight="0" orientation="portrait" r:id="rId1"/>
  <rowBreaks count="1" manualBreakCount="1">
    <brk id="1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6"/>
  <sheetViews>
    <sheetView showGridLines="0" tabSelected="1" zoomScale="80" zoomScaleNormal="80" workbookViewId="0">
      <selection activeCell="L86" sqref="L86"/>
    </sheetView>
  </sheetViews>
  <sheetFormatPr baseColWidth="10" defaultRowHeight="12.75"/>
  <cols>
    <col min="1" max="1" width="52.140625" style="1" bestFit="1" customWidth="1"/>
    <col min="2" max="2" width="40.28515625" style="1" bestFit="1" customWidth="1"/>
    <col min="3" max="3" width="16.42578125" style="1" bestFit="1" customWidth="1"/>
    <col min="4" max="16384" width="11.42578125" style="1"/>
  </cols>
  <sheetData>
    <row r="1" spans="1:7">
      <c r="G1" s="20" t="s">
        <v>64</v>
      </c>
    </row>
    <row r="2" spans="1:7" ht="20.25">
      <c r="A2" s="21" t="s">
        <v>65</v>
      </c>
    </row>
    <row r="3" spans="1:7" ht="13.5" thickBot="1"/>
    <row r="4" spans="1:7" ht="18.75" thickBot="1">
      <c r="A4" s="29" t="s">
        <v>57</v>
      </c>
      <c r="B4" s="30"/>
      <c r="C4" s="30"/>
      <c r="D4" s="30"/>
      <c r="E4" s="30"/>
      <c r="F4" s="30"/>
      <c r="G4" s="31"/>
    </row>
    <row r="6" spans="1:7">
      <c r="A6" s="17" t="s">
        <v>1</v>
      </c>
      <c r="B6" s="26" t="s">
        <v>59</v>
      </c>
      <c r="C6" s="24"/>
      <c r="D6" s="24"/>
      <c r="E6" s="24"/>
      <c r="F6" s="24"/>
      <c r="G6" s="25"/>
    </row>
    <row r="7" spans="1:7" ht="25.5">
      <c r="A7" s="9" t="s">
        <v>2</v>
      </c>
      <c r="B7" s="23" t="s">
        <v>12</v>
      </c>
      <c r="C7" s="24"/>
      <c r="D7" s="24"/>
      <c r="E7" s="24"/>
      <c r="F7" s="24"/>
      <c r="G7" s="25"/>
    </row>
    <row r="8" spans="1:7" ht="114.75">
      <c r="A8" s="9" t="s">
        <v>4</v>
      </c>
      <c r="B8" s="9" t="s">
        <v>22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0</v>
      </c>
    </row>
    <row r="9" spans="1:7">
      <c r="A9" s="19" t="s">
        <v>66</v>
      </c>
      <c r="B9" s="5" t="s">
        <v>66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>
      <c r="A10" s="19" t="s">
        <v>66</v>
      </c>
      <c r="B10" s="5" t="s">
        <v>66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>
      <c r="A11" s="19" t="s">
        <v>66</v>
      </c>
      <c r="B11" s="5" t="s">
        <v>66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>
      <c r="A12" s="19" t="s">
        <v>66</v>
      </c>
      <c r="B12" s="5" t="s">
        <v>66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>
      <c r="A13" s="19" t="s">
        <v>66</v>
      </c>
      <c r="B13" s="5" t="s">
        <v>66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7" spans="1:8" ht="25.5" customHeight="1">
      <c r="A17" s="17" t="s">
        <v>1</v>
      </c>
      <c r="B17" s="26" t="s">
        <v>60</v>
      </c>
      <c r="C17" s="24"/>
      <c r="D17" s="24"/>
      <c r="E17" s="24"/>
      <c r="F17" s="24"/>
      <c r="G17" s="25"/>
    </row>
    <row r="18" spans="1:8" ht="25.5">
      <c r="A18" s="9" t="s">
        <v>2</v>
      </c>
      <c r="B18" s="23" t="s">
        <v>12</v>
      </c>
      <c r="C18" s="24"/>
      <c r="D18" s="24"/>
      <c r="E18" s="24"/>
      <c r="F18" s="24"/>
      <c r="G18" s="25"/>
      <c r="H18" s="14"/>
    </row>
    <row r="19" spans="1:8" ht="114.75">
      <c r="A19" s="9" t="s">
        <v>4</v>
      </c>
      <c r="B19" s="9" t="s">
        <v>22</v>
      </c>
      <c r="C19" s="10" t="s">
        <v>5</v>
      </c>
      <c r="D19" s="10" t="s">
        <v>6</v>
      </c>
      <c r="E19" s="10" t="s">
        <v>7</v>
      </c>
      <c r="F19" s="10" t="s">
        <v>8</v>
      </c>
      <c r="G19" s="10" t="s">
        <v>0</v>
      </c>
    </row>
    <row r="20" spans="1:8">
      <c r="A20" s="19" t="s">
        <v>66</v>
      </c>
      <c r="B20" s="5" t="s">
        <v>66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8">
      <c r="A21" s="19" t="s">
        <v>66</v>
      </c>
      <c r="B21" s="5" t="s">
        <v>66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8">
      <c r="A22" s="19" t="s">
        <v>66</v>
      </c>
      <c r="B22" s="5" t="s">
        <v>66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8">
      <c r="A23" s="19" t="s">
        <v>66</v>
      </c>
      <c r="B23" s="5" t="s">
        <v>66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8">
      <c r="A24" s="19" t="s">
        <v>66</v>
      </c>
      <c r="B24" s="5" t="s">
        <v>66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8" spans="1:8">
      <c r="A28" s="17" t="s">
        <v>1</v>
      </c>
      <c r="B28" s="26" t="s">
        <v>61</v>
      </c>
      <c r="C28" s="24"/>
      <c r="D28" s="24"/>
      <c r="E28" s="24"/>
      <c r="F28" s="24"/>
      <c r="G28" s="25"/>
      <c r="H28" s="14"/>
    </row>
    <row r="29" spans="1:8" ht="25.5">
      <c r="A29" s="9" t="s">
        <v>2</v>
      </c>
      <c r="B29" s="23" t="s">
        <v>12</v>
      </c>
      <c r="C29" s="24"/>
      <c r="D29" s="24"/>
      <c r="E29" s="24"/>
      <c r="F29" s="24"/>
      <c r="G29" s="25"/>
      <c r="H29" s="16"/>
    </row>
    <row r="30" spans="1:8" ht="114.75">
      <c r="A30" s="9" t="s">
        <v>4</v>
      </c>
      <c r="B30" s="9" t="s">
        <v>22</v>
      </c>
      <c r="C30" s="22" t="s">
        <v>5</v>
      </c>
      <c r="D30" s="22" t="s">
        <v>6</v>
      </c>
      <c r="E30" s="22" t="s">
        <v>7</v>
      </c>
      <c r="F30" s="22" t="s">
        <v>8</v>
      </c>
      <c r="G30" s="22" t="s">
        <v>0</v>
      </c>
    </row>
    <row r="31" spans="1:8">
      <c r="A31" s="19" t="s">
        <v>66</v>
      </c>
      <c r="B31" s="5" t="s">
        <v>66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</row>
    <row r="32" spans="1:8">
      <c r="A32" s="19" t="s">
        <v>66</v>
      </c>
      <c r="B32" s="5" t="s">
        <v>66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</row>
    <row r="33" spans="1:7">
      <c r="A33" s="19" t="s">
        <v>66</v>
      </c>
      <c r="B33" s="5" t="s">
        <v>66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</row>
    <row r="34" spans="1:7">
      <c r="A34" s="19" t="s">
        <v>66</v>
      </c>
      <c r="B34" s="5" t="s">
        <v>66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</row>
    <row r="35" spans="1:7">
      <c r="A35" s="19" t="s">
        <v>66</v>
      </c>
      <c r="B35" s="5" t="s">
        <v>66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</row>
    <row r="39" spans="1:7">
      <c r="A39" s="17" t="s">
        <v>1</v>
      </c>
      <c r="B39" s="26" t="s">
        <v>3</v>
      </c>
      <c r="C39" s="24"/>
      <c r="D39" s="24"/>
      <c r="E39" s="24"/>
      <c r="F39" s="24"/>
      <c r="G39" s="25"/>
    </row>
    <row r="40" spans="1:7" ht="25.5">
      <c r="A40" s="9" t="s">
        <v>2</v>
      </c>
      <c r="B40" s="23" t="s">
        <v>9</v>
      </c>
      <c r="C40" s="24"/>
      <c r="D40" s="24"/>
      <c r="E40" s="24"/>
      <c r="F40" s="24"/>
      <c r="G40" s="25"/>
    </row>
    <row r="41" spans="1:7" ht="114.75">
      <c r="A41" s="9" t="s">
        <v>4</v>
      </c>
      <c r="B41" s="9" t="s">
        <v>22</v>
      </c>
      <c r="C41" s="22" t="s">
        <v>5</v>
      </c>
      <c r="D41" s="22" t="s">
        <v>6</v>
      </c>
      <c r="E41" s="22" t="s">
        <v>7</v>
      </c>
      <c r="F41" s="22" t="s">
        <v>8</v>
      </c>
      <c r="G41" s="22" t="s">
        <v>0</v>
      </c>
    </row>
    <row r="42" spans="1:7">
      <c r="A42" s="11" t="s">
        <v>29</v>
      </c>
      <c r="B42" s="11" t="s">
        <v>30</v>
      </c>
      <c r="C42" s="10"/>
      <c r="D42" s="10"/>
      <c r="E42" s="10"/>
      <c r="F42" s="10"/>
      <c r="G42" s="10"/>
    </row>
    <row r="43" spans="1:7">
      <c r="A43" s="5" t="s">
        <v>31</v>
      </c>
      <c r="B43" s="5" t="s">
        <v>33</v>
      </c>
      <c r="C43" s="18">
        <f>38940043.81/391595612.25</f>
        <v>9.9439428307843622E-2</v>
      </c>
      <c r="D43" s="18">
        <f>34/310</f>
        <v>0.10967741935483871</v>
      </c>
      <c r="E43" s="18">
        <v>0</v>
      </c>
      <c r="F43" s="18">
        <v>0</v>
      </c>
      <c r="G43" s="18">
        <v>0</v>
      </c>
    </row>
    <row r="44" spans="1:7">
      <c r="A44" s="5" t="s">
        <v>31</v>
      </c>
      <c r="B44" s="5" t="s">
        <v>44</v>
      </c>
      <c r="C44" s="18">
        <f>38762016.81/391595612.25</f>
        <v>9.8984808811529282E-2</v>
      </c>
      <c r="D44" s="18">
        <f>11/310</f>
        <v>3.5483870967741936E-2</v>
      </c>
      <c r="E44" s="18">
        <v>0</v>
      </c>
      <c r="F44" s="18">
        <v>0</v>
      </c>
      <c r="G44" s="18">
        <v>0</v>
      </c>
    </row>
    <row r="45" spans="1:7">
      <c r="A45" s="5" t="s">
        <v>31</v>
      </c>
      <c r="B45" s="5" t="s">
        <v>45</v>
      </c>
      <c r="C45" s="18">
        <f>27925454.77/391595612.25</f>
        <v>7.1311970554389176E-2</v>
      </c>
      <c r="D45" s="18">
        <f>26/310</f>
        <v>8.387096774193549E-2</v>
      </c>
      <c r="E45" s="18">
        <v>0</v>
      </c>
      <c r="F45" s="18">
        <v>0</v>
      </c>
      <c r="G45" s="18">
        <v>0</v>
      </c>
    </row>
    <row r="46" spans="1:7">
      <c r="A46" s="5" t="s">
        <v>31</v>
      </c>
      <c r="B46" s="19" t="s">
        <v>46</v>
      </c>
      <c r="C46" s="18">
        <f>25697092.95/391595612.25</f>
        <v>6.5621503781290128E-2</v>
      </c>
      <c r="D46" s="18">
        <f>17/310</f>
        <v>5.4838709677419356E-2</v>
      </c>
      <c r="E46" s="18">
        <v>0</v>
      </c>
      <c r="F46" s="18">
        <v>0</v>
      </c>
      <c r="G46" s="18">
        <v>0</v>
      </c>
    </row>
    <row r="47" spans="1:7" ht="12.75" customHeight="1">
      <c r="A47" s="5" t="s">
        <v>31</v>
      </c>
      <c r="B47" s="19" t="s">
        <v>34</v>
      </c>
      <c r="C47" s="18">
        <f>23182173.64/391595612.25</f>
        <v>5.9199268109266207E-2</v>
      </c>
      <c r="D47" s="18">
        <f>16/310</f>
        <v>5.1612903225806452E-2</v>
      </c>
      <c r="E47" s="18">
        <v>0</v>
      </c>
      <c r="F47" s="18">
        <v>0</v>
      </c>
      <c r="G47" s="18">
        <v>0</v>
      </c>
    </row>
    <row r="51" spans="1:7">
      <c r="A51" s="17" t="s">
        <v>1</v>
      </c>
      <c r="B51" s="26" t="s">
        <v>67</v>
      </c>
      <c r="C51" s="24"/>
      <c r="D51" s="24"/>
      <c r="E51" s="24"/>
      <c r="F51" s="24"/>
      <c r="G51" s="25"/>
    </row>
    <row r="52" spans="1:7" s="6" customFormat="1" ht="25.5">
      <c r="A52" s="9" t="s">
        <v>2</v>
      </c>
      <c r="B52" s="23" t="s">
        <v>12</v>
      </c>
      <c r="C52" s="24"/>
      <c r="D52" s="24"/>
      <c r="E52" s="24"/>
      <c r="F52" s="24"/>
      <c r="G52" s="25"/>
    </row>
    <row r="53" spans="1:7" s="6" customFormat="1" ht="114.75">
      <c r="A53" s="9" t="s">
        <v>4</v>
      </c>
      <c r="B53" s="9" t="s">
        <v>22</v>
      </c>
      <c r="C53" s="22" t="s">
        <v>5</v>
      </c>
      <c r="D53" s="22" t="s">
        <v>6</v>
      </c>
      <c r="E53" s="22" t="s">
        <v>7</v>
      </c>
      <c r="F53" s="22" t="s">
        <v>8</v>
      </c>
      <c r="G53" s="22" t="s">
        <v>0</v>
      </c>
    </row>
    <row r="54" spans="1:7" s="6" customFormat="1">
      <c r="A54" s="19" t="s">
        <v>66</v>
      </c>
      <c r="B54" s="5" t="s">
        <v>66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</row>
    <row r="55" spans="1:7" s="6" customFormat="1">
      <c r="A55" s="19" t="s">
        <v>66</v>
      </c>
      <c r="B55" s="5" t="s">
        <v>66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</row>
    <row r="56" spans="1:7" s="6" customFormat="1">
      <c r="A56" s="19" t="s">
        <v>66</v>
      </c>
      <c r="B56" s="5" t="s">
        <v>66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</row>
    <row r="57" spans="1:7" s="6" customFormat="1">
      <c r="A57" s="19" t="s">
        <v>66</v>
      </c>
      <c r="B57" s="5" t="s">
        <v>66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</row>
    <row r="58" spans="1:7" s="6" customFormat="1">
      <c r="A58" s="19" t="s">
        <v>66</v>
      </c>
      <c r="B58" s="5" t="s">
        <v>66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</row>
    <row r="59" spans="1:7" s="6" customFormat="1" ht="12.75" customHeight="1">
      <c r="A59" s="1"/>
      <c r="B59" s="1"/>
      <c r="C59" s="1"/>
      <c r="D59" s="1"/>
      <c r="E59" s="1"/>
      <c r="F59" s="1"/>
      <c r="G59" s="1"/>
    </row>
    <row r="60" spans="1:7" s="6" customFormat="1">
      <c r="A60" s="1"/>
      <c r="B60" s="1"/>
      <c r="C60" s="1"/>
      <c r="D60" s="1"/>
      <c r="E60" s="1"/>
      <c r="F60" s="1"/>
      <c r="G60" s="1"/>
    </row>
    <row r="61" spans="1:7" s="6" customFormat="1">
      <c r="A61" s="1"/>
      <c r="B61" s="1"/>
      <c r="C61" s="1"/>
      <c r="D61" s="1"/>
      <c r="E61" s="1"/>
      <c r="F61" s="1"/>
      <c r="G61" s="1"/>
    </row>
    <row r="62" spans="1:7" s="6" customFormat="1" ht="25.5" customHeight="1">
      <c r="A62" s="17" t="s">
        <v>1</v>
      </c>
      <c r="B62" s="26" t="s">
        <v>14</v>
      </c>
      <c r="C62" s="27"/>
      <c r="D62" s="27"/>
      <c r="E62" s="27"/>
      <c r="F62" s="27"/>
      <c r="G62" s="28"/>
    </row>
    <row r="63" spans="1:7" s="6" customFormat="1" ht="25.5">
      <c r="A63" s="9" t="s">
        <v>2</v>
      </c>
      <c r="B63" s="32" t="s">
        <v>12</v>
      </c>
      <c r="C63" s="33"/>
      <c r="D63" s="33"/>
      <c r="E63" s="33"/>
      <c r="F63" s="33"/>
      <c r="G63" s="34"/>
    </row>
    <row r="64" spans="1:7" ht="114.75">
      <c r="A64" s="9" t="s">
        <v>4</v>
      </c>
      <c r="B64" s="9" t="s">
        <v>22</v>
      </c>
      <c r="C64" s="10" t="s">
        <v>5</v>
      </c>
      <c r="D64" s="10" t="s">
        <v>6</v>
      </c>
      <c r="E64" s="10" t="s">
        <v>7</v>
      </c>
      <c r="F64" s="10" t="s">
        <v>8</v>
      </c>
      <c r="G64" s="10" t="s">
        <v>0</v>
      </c>
    </row>
    <row r="65" spans="1:7">
      <c r="A65" s="19" t="s">
        <v>66</v>
      </c>
      <c r="B65" s="5" t="s">
        <v>66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</row>
    <row r="66" spans="1:7">
      <c r="A66" s="19" t="s">
        <v>66</v>
      </c>
      <c r="B66" s="5" t="s">
        <v>66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</row>
    <row r="67" spans="1:7" ht="12.75" customHeight="1">
      <c r="A67" s="19" t="s">
        <v>66</v>
      </c>
      <c r="B67" s="5" t="s">
        <v>66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</row>
    <row r="68" spans="1:7">
      <c r="A68" s="19" t="s">
        <v>66</v>
      </c>
      <c r="B68" s="5" t="s">
        <v>66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</row>
    <row r="69" spans="1:7">
      <c r="A69" s="19" t="s">
        <v>66</v>
      </c>
      <c r="B69" s="5" t="s">
        <v>66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</row>
    <row r="70" spans="1:7" s="6" customFormat="1" ht="13.5" customHeight="1">
      <c r="A70" s="4"/>
      <c r="B70" s="4"/>
      <c r="C70" s="2"/>
      <c r="D70" s="2"/>
      <c r="E70" s="2"/>
      <c r="F70" s="2"/>
      <c r="G70" s="2"/>
    </row>
    <row r="71" spans="1:7" s="6" customFormat="1" ht="13.5" customHeight="1">
      <c r="A71" s="4"/>
      <c r="B71" s="4"/>
      <c r="C71" s="2"/>
      <c r="D71" s="2"/>
      <c r="E71" s="2"/>
      <c r="F71" s="2"/>
      <c r="G71" s="2"/>
    </row>
    <row r="72" spans="1:7" s="6" customFormat="1">
      <c r="A72" s="4"/>
      <c r="B72" s="4"/>
      <c r="C72" s="2"/>
      <c r="D72" s="2"/>
      <c r="E72" s="2"/>
      <c r="F72" s="2"/>
      <c r="G72" s="2"/>
    </row>
    <row r="73" spans="1:7">
      <c r="A73" s="17" t="s">
        <v>1</v>
      </c>
      <c r="B73" s="26" t="s">
        <v>68</v>
      </c>
      <c r="C73" s="24"/>
      <c r="D73" s="24"/>
      <c r="E73" s="24"/>
      <c r="F73" s="24"/>
      <c r="G73" s="25"/>
    </row>
    <row r="74" spans="1:7" ht="25.5">
      <c r="A74" s="9" t="s">
        <v>2</v>
      </c>
      <c r="B74" s="23" t="s">
        <v>12</v>
      </c>
      <c r="C74" s="24"/>
      <c r="D74" s="24"/>
      <c r="E74" s="24"/>
      <c r="F74" s="24"/>
      <c r="G74" s="25"/>
    </row>
    <row r="75" spans="1:7" ht="114.75">
      <c r="A75" s="9" t="s">
        <v>4</v>
      </c>
      <c r="B75" s="9" t="s">
        <v>22</v>
      </c>
      <c r="C75" s="22" t="s">
        <v>5</v>
      </c>
      <c r="D75" s="22" t="s">
        <v>6</v>
      </c>
      <c r="E75" s="22" t="s">
        <v>7</v>
      </c>
      <c r="F75" s="22" t="s">
        <v>8</v>
      </c>
      <c r="G75" s="22" t="s">
        <v>0</v>
      </c>
    </row>
    <row r="76" spans="1:7">
      <c r="A76" s="19" t="s">
        <v>66</v>
      </c>
      <c r="B76" s="5" t="s">
        <v>66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</row>
    <row r="77" spans="1:7">
      <c r="A77" s="19" t="s">
        <v>66</v>
      </c>
      <c r="B77" s="5" t="s">
        <v>66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</row>
    <row r="78" spans="1:7" ht="12.75" customHeight="1">
      <c r="A78" s="19" t="s">
        <v>66</v>
      </c>
      <c r="B78" s="5" t="s">
        <v>66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</row>
    <row r="79" spans="1:7">
      <c r="A79" s="19" t="s">
        <v>66</v>
      </c>
      <c r="B79" s="5" t="s">
        <v>66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</row>
    <row r="80" spans="1:7">
      <c r="A80" s="19" t="s">
        <v>66</v>
      </c>
      <c r="B80" s="5" t="s">
        <v>66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</row>
    <row r="81" spans="1:7" s="6" customFormat="1">
      <c r="A81" s="4"/>
      <c r="B81" s="4"/>
      <c r="C81" s="2"/>
      <c r="D81" s="2"/>
      <c r="E81" s="2"/>
      <c r="F81" s="2"/>
      <c r="G81" s="2"/>
    </row>
    <row r="82" spans="1:7" s="6" customFormat="1">
      <c r="A82" s="4"/>
      <c r="B82" s="4"/>
      <c r="C82" s="2"/>
      <c r="D82" s="2"/>
      <c r="E82" s="2"/>
      <c r="F82" s="2"/>
      <c r="G82" s="2"/>
    </row>
    <row r="83" spans="1:7" s="6" customFormat="1">
      <c r="A83" s="4"/>
      <c r="B83" s="4"/>
      <c r="C83" s="2"/>
      <c r="D83" s="2"/>
      <c r="E83" s="2"/>
      <c r="F83" s="2"/>
      <c r="G83" s="2"/>
    </row>
    <row r="84" spans="1:7" s="6" customFormat="1" ht="25.5" customHeight="1">
      <c r="A84" s="17" t="s">
        <v>1</v>
      </c>
      <c r="B84" s="26" t="s">
        <v>69</v>
      </c>
      <c r="C84" s="27"/>
      <c r="D84" s="27"/>
      <c r="E84" s="27"/>
      <c r="F84" s="27"/>
      <c r="G84" s="28"/>
    </row>
    <row r="85" spans="1:7" s="6" customFormat="1" ht="25.5">
      <c r="A85" s="9" t="s">
        <v>2</v>
      </c>
      <c r="B85" s="23" t="s">
        <v>12</v>
      </c>
      <c r="C85" s="24"/>
      <c r="D85" s="24"/>
      <c r="E85" s="24"/>
      <c r="F85" s="24"/>
      <c r="G85" s="25"/>
    </row>
    <row r="86" spans="1:7" s="6" customFormat="1" ht="114.75">
      <c r="A86" s="9" t="s">
        <v>4</v>
      </c>
      <c r="B86" s="9" t="s">
        <v>22</v>
      </c>
      <c r="C86" s="22" t="s">
        <v>5</v>
      </c>
      <c r="D86" s="22" t="s">
        <v>6</v>
      </c>
      <c r="E86" s="22" t="s">
        <v>7</v>
      </c>
      <c r="F86" s="22" t="s">
        <v>8</v>
      </c>
      <c r="G86" s="22" t="s">
        <v>0</v>
      </c>
    </row>
    <row r="87" spans="1:7" ht="15.75" customHeight="1">
      <c r="A87" s="19" t="s">
        <v>66</v>
      </c>
      <c r="B87" s="5" t="s">
        <v>66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</row>
    <row r="88" spans="1:7" ht="12.75" customHeight="1">
      <c r="A88" s="19" t="s">
        <v>66</v>
      </c>
      <c r="B88" s="5" t="s">
        <v>66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</row>
    <row r="89" spans="1:7">
      <c r="A89" s="19" t="s">
        <v>66</v>
      </c>
      <c r="B89" s="5" t="s">
        <v>66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</row>
    <row r="90" spans="1:7">
      <c r="A90" s="19" t="s">
        <v>66</v>
      </c>
      <c r="B90" s="5" t="s">
        <v>66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</row>
    <row r="91" spans="1:7">
      <c r="A91" s="19" t="s">
        <v>66</v>
      </c>
      <c r="B91" s="5" t="s">
        <v>66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</row>
    <row r="92" spans="1:7">
      <c r="A92" s="4"/>
      <c r="B92" s="4"/>
      <c r="C92" s="2"/>
      <c r="D92" s="2"/>
      <c r="E92" s="2"/>
      <c r="F92" s="2"/>
      <c r="G92" s="2"/>
    </row>
    <row r="93" spans="1:7">
      <c r="A93" s="4"/>
      <c r="B93" s="4"/>
      <c r="C93" s="2"/>
      <c r="D93" s="2"/>
      <c r="E93" s="2"/>
      <c r="F93" s="2"/>
      <c r="G93" s="2"/>
    </row>
    <row r="94" spans="1:7">
      <c r="A94" s="4"/>
      <c r="B94" s="4"/>
      <c r="C94" s="2"/>
      <c r="D94" s="2"/>
      <c r="E94" s="2"/>
      <c r="F94" s="2"/>
      <c r="G94" s="2"/>
    </row>
    <row r="95" spans="1:7">
      <c r="A95" s="17" t="s">
        <v>1</v>
      </c>
      <c r="B95" s="23" t="s">
        <v>78</v>
      </c>
      <c r="C95" s="24"/>
      <c r="D95" s="24"/>
      <c r="E95" s="24"/>
      <c r="F95" s="24"/>
      <c r="G95" s="25"/>
    </row>
    <row r="96" spans="1:7" ht="25.5">
      <c r="A96" s="9" t="s">
        <v>2</v>
      </c>
      <c r="B96" s="23" t="s">
        <v>12</v>
      </c>
      <c r="C96" s="24"/>
      <c r="D96" s="24"/>
      <c r="E96" s="24"/>
      <c r="F96" s="24"/>
      <c r="G96" s="25"/>
    </row>
    <row r="97" spans="1:9" ht="114.75">
      <c r="A97" s="9" t="s">
        <v>4</v>
      </c>
      <c r="B97" s="9" t="s">
        <v>22</v>
      </c>
      <c r="C97" s="22" t="s">
        <v>5</v>
      </c>
      <c r="D97" s="22" t="s">
        <v>6</v>
      </c>
      <c r="E97" s="22" t="s">
        <v>7</v>
      </c>
      <c r="F97" s="22" t="s">
        <v>8</v>
      </c>
      <c r="G97" s="22" t="s">
        <v>0</v>
      </c>
    </row>
    <row r="98" spans="1:9">
      <c r="A98" s="19" t="s">
        <v>66</v>
      </c>
      <c r="B98" s="5" t="s">
        <v>66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</row>
    <row r="99" spans="1:9">
      <c r="A99" s="19" t="s">
        <v>66</v>
      </c>
      <c r="B99" s="5" t="s">
        <v>66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</row>
    <row r="100" spans="1:9">
      <c r="A100" s="19" t="s">
        <v>66</v>
      </c>
      <c r="B100" s="5" t="s">
        <v>66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</row>
    <row r="101" spans="1:9">
      <c r="A101" s="19" t="s">
        <v>66</v>
      </c>
      <c r="B101" s="5" t="s">
        <v>66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</row>
    <row r="102" spans="1:9" ht="12.75" customHeight="1">
      <c r="A102" s="19" t="s">
        <v>66</v>
      </c>
      <c r="B102" s="5" t="s">
        <v>66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</row>
    <row r="103" spans="1:9">
      <c r="A103" s="4"/>
      <c r="B103" s="4"/>
      <c r="C103" s="2"/>
      <c r="D103" s="2"/>
      <c r="E103" s="2"/>
      <c r="F103" s="2"/>
      <c r="G103" s="2"/>
    </row>
    <row r="104" spans="1:9">
      <c r="A104" s="4"/>
      <c r="B104" s="4"/>
      <c r="C104" s="2"/>
      <c r="D104" s="2"/>
      <c r="E104" s="2"/>
      <c r="F104" s="2"/>
      <c r="G104" s="2"/>
      <c r="I104" s="13"/>
    </row>
    <row r="105" spans="1:9">
      <c r="A105" s="4"/>
      <c r="B105" s="4"/>
      <c r="C105" s="2"/>
      <c r="D105" s="2"/>
      <c r="E105" s="2"/>
      <c r="F105" s="2"/>
      <c r="G105" s="2"/>
    </row>
    <row r="106" spans="1:9">
      <c r="A106" s="17" t="s">
        <v>1</v>
      </c>
      <c r="B106" s="35" t="s">
        <v>48</v>
      </c>
      <c r="C106" s="36"/>
      <c r="D106" s="36"/>
      <c r="E106" s="36"/>
      <c r="F106" s="36"/>
      <c r="G106" s="37"/>
    </row>
    <row r="107" spans="1:9" ht="25.5">
      <c r="A107" s="9" t="s">
        <v>2</v>
      </c>
      <c r="B107" s="32" t="s">
        <v>12</v>
      </c>
      <c r="C107" s="33"/>
      <c r="D107" s="33"/>
      <c r="E107" s="33"/>
      <c r="F107" s="33"/>
      <c r="G107" s="34"/>
    </row>
    <row r="108" spans="1:9" s="6" customFormat="1" ht="114.75">
      <c r="A108" s="9" t="s">
        <v>4</v>
      </c>
      <c r="B108" s="9" t="s">
        <v>22</v>
      </c>
      <c r="C108" s="10" t="s">
        <v>5</v>
      </c>
      <c r="D108" s="10" t="s">
        <v>6</v>
      </c>
      <c r="E108" s="10" t="s">
        <v>7</v>
      </c>
      <c r="F108" s="10" t="s">
        <v>8</v>
      </c>
      <c r="G108" s="10" t="s">
        <v>0</v>
      </c>
    </row>
    <row r="109" spans="1:9" s="6" customFormat="1">
      <c r="A109" s="19" t="s">
        <v>66</v>
      </c>
      <c r="B109" s="5" t="s">
        <v>66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</row>
    <row r="110" spans="1:9" s="6" customFormat="1">
      <c r="A110" s="19" t="s">
        <v>66</v>
      </c>
      <c r="B110" s="5" t="s">
        <v>66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</row>
    <row r="111" spans="1:9" s="6" customFormat="1">
      <c r="A111" s="19" t="s">
        <v>66</v>
      </c>
      <c r="B111" s="5" t="s">
        <v>66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</row>
    <row r="112" spans="1:9">
      <c r="A112" s="19" t="s">
        <v>66</v>
      </c>
      <c r="B112" s="5" t="s">
        <v>66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</row>
    <row r="113" spans="1:7">
      <c r="A113" s="19" t="s">
        <v>66</v>
      </c>
      <c r="B113" s="5" t="s">
        <v>66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</row>
    <row r="114" spans="1:7">
      <c r="A114" s="7"/>
      <c r="B114" s="15"/>
      <c r="C114" s="8"/>
      <c r="D114" s="8"/>
      <c r="E114" s="8"/>
      <c r="F114" s="8"/>
      <c r="G114" s="8"/>
    </row>
    <row r="115" spans="1:7">
      <c r="A115" s="7"/>
      <c r="B115" s="15"/>
      <c r="C115" s="8"/>
      <c r="D115" s="8"/>
      <c r="E115" s="8"/>
      <c r="F115" s="8"/>
      <c r="G115" s="8"/>
    </row>
    <row r="117" spans="1:7">
      <c r="A117" s="17" t="s">
        <v>1</v>
      </c>
      <c r="B117" s="32" t="s">
        <v>47</v>
      </c>
      <c r="C117" s="33"/>
      <c r="D117" s="33"/>
      <c r="E117" s="33"/>
      <c r="F117" s="33"/>
      <c r="G117" s="34"/>
    </row>
    <row r="118" spans="1:7" ht="25.5">
      <c r="A118" s="9" t="s">
        <v>2</v>
      </c>
      <c r="B118" s="32" t="s">
        <v>12</v>
      </c>
      <c r="C118" s="33"/>
      <c r="D118" s="33"/>
      <c r="E118" s="33"/>
      <c r="F118" s="33"/>
      <c r="G118" s="34"/>
    </row>
    <row r="119" spans="1:7" ht="114.75">
      <c r="A119" s="9" t="s">
        <v>4</v>
      </c>
      <c r="B119" s="9" t="s">
        <v>22</v>
      </c>
      <c r="C119" s="10" t="s">
        <v>5</v>
      </c>
      <c r="D119" s="10" t="s">
        <v>6</v>
      </c>
      <c r="E119" s="10" t="s">
        <v>7</v>
      </c>
      <c r="F119" s="10" t="s">
        <v>8</v>
      </c>
      <c r="G119" s="10" t="s">
        <v>0</v>
      </c>
    </row>
    <row r="120" spans="1:7">
      <c r="A120" s="19" t="s">
        <v>66</v>
      </c>
      <c r="B120" s="5" t="s">
        <v>66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</row>
    <row r="121" spans="1:7">
      <c r="A121" s="19" t="s">
        <v>66</v>
      </c>
      <c r="B121" s="5" t="s">
        <v>66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</row>
    <row r="122" spans="1:7">
      <c r="A122" s="19" t="s">
        <v>66</v>
      </c>
      <c r="B122" s="5" t="s">
        <v>66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</row>
    <row r="123" spans="1:7">
      <c r="A123" s="19" t="s">
        <v>66</v>
      </c>
      <c r="B123" s="5" t="s">
        <v>66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</row>
    <row r="124" spans="1:7">
      <c r="A124" s="19" t="s">
        <v>66</v>
      </c>
      <c r="B124" s="5" t="s">
        <v>66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</row>
    <row r="125" spans="1:7">
      <c r="A125" s="7"/>
      <c r="B125" s="7"/>
      <c r="C125" s="8"/>
      <c r="D125" s="8"/>
      <c r="E125" s="8"/>
      <c r="F125" s="8"/>
      <c r="G125" s="8"/>
    </row>
    <row r="126" spans="1:7">
      <c r="A126" s="7"/>
      <c r="B126" s="7"/>
      <c r="C126" s="8"/>
      <c r="D126" s="8"/>
      <c r="E126" s="8"/>
      <c r="F126" s="8"/>
      <c r="G126" s="8"/>
    </row>
    <row r="127" spans="1:7">
      <c r="A127" s="7"/>
      <c r="B127" s="7"/>
      <c r="C127" s="8"/>
      <c r="D127" s="8"/>
      <c r="E127" s="8"/>
      <c r="F127" s="8"/>
      <c r="G127" s="8"/>
    </row>
    <row r="128" spans="1:7">
      <c r="A128" s="17" t="s">
        <v>1</v>
      </c>
      <c r="B128" s="23" t="s">
        <v>70</v>
      </c>
      <c r="C128" s="24"/>
      <c r="D128" s="24"/>
      <c r="E128" s="24"/>
      <c r="F128" s="24"/>
      <c r="G128" s="25"/>
    </row>
    <row r="129" spans="1:8" ht="12.75" customHeight="1">
      <c r="A129" s="9" t="s">
        <v>2</v>
      </c>
      <c r="B129" s="23" t="s">
        <v>12</v>
      </c>
      <c r="C129" s="24"/>
      <c r="D129" s="24"/>
      <c r="E129" s="24"/>
      <c r="F129" s="24"/>
      <c r="G129" s="25"/>
    </row>
    <row r="130" spans="1:8" ht="114.75">
      <c r="A130" s="9" t="s">
        <v>4</v>
      </c>
      <c r="B130" s="9" t="s">
        <v>22</v>
      </c>
      <c r="C130" s="22" t="s">
        <v>5</v>
      </c>
      <c r="D130" s="22" t="s">
        <v>6</v>
      </c>
      <c r="E130" s="22" t="s">
        <v>7</v>
      </c>
      <c r="F130" s="22" t="s">
        <v>8</v>
      </c>
      <c r="G130" s="22" t="s">
        <v>0</v>
      </c>
      <c r="H130" s="14"/>
    </row>
    <row r="131" spans="1:8">
      <c r="A131" s="19" t="s">
        <v>66</v>
      </c>
      <c r="B131" s="5" t="s">
        <v>66</v>
      </c>
      <c r="C131" s="18">
        <v>0</v>
      </c>
      <c r="D131" s="18">
        <v>0</v>
      </c>
      <c r="E131" s="18">
        <v>0</v>
      </c>
      <c r="F131" s="18">
        <v>0</v>
      </c>
      <c r="G131" s="18">
        <v>0</v>
      </c>
    </row>
    <row r="132" spans="1:8">
      <c r="A132" s="19" t="s">
        <v>66</v>
      </c>
      <c r="B132" s="5" t="s">
        <v>66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</row>
    <row r="133" spans="1:8">
      <c r="A133" s="19" t="s">
        <v>66</v>
      </c>
      <c r="B133" s="5" t="s">
        <v>66</v>
      </c>
      <c r="C133" s="18">
        <v>0</v>
      </c>
      <c r="D133" s="18">
        <v>0</v>
      </c>
      <c r="E133" s="18">
        <v>0</v>
      </c>
      <c r="F133" s="18">
        <v>0</v>
      </c>
      <c r="G133" s="18">
        <v>0</v>
      </c>
    </row>
    <row r="134" spans="1:8">
      <c r="A134" s="19" t="s">
        <v>66</v>
      </c>
      <c r="B134" s="5" t="s">
        <v>66</v>
      </c>
      <c r="C134" s="18">
        <v>0</v>
      </c>
      <c r="D134" s="18">
        <v>0</v>
      </c>
      <c r="E134" s="18">
        <v>0</v>
      </c>
      <c r="F134" s="18">
        <v>0</v>
      </c>
      <c r="G134" s="18">
        <v>0</v>
      </c>
      <c r="H134" s="14"/>
    </row>
    <row r="135" spans="1:8">
      <c r="A135" s="19" t="s">
        <v>66</v>
      </c>
      <c r="B135" s="5" t="s">
        <v>66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</row>
    <row r="136" spans="1:8">
      <c r="A136" s="7"/>
      <c r="B136" s="7"/>
      <c r="C136" s="8"/>
      <c r="D136" s="8"/>
      <c r="E136" s="8"/>
      <c r="F136" s="8"/>
      <c r="G136" s="8"/>
    </row>
    <row r="139" spans="1:8">
      <c r="A139" s="17" t="s">
        <v>1</v>
      </c>
      <c r="B139" s="26" t="s">
        <v>15</v>
      </c>
      <c r="C139" s="27"/>
      <c r="D139" s="27"/>
      <c r="E139" s="27"/>
      <c r="F139" s="27"/>
      <c r="G139" s="28"/>
    </row>
    <row r="140" spans="1:8" ht="25.5">
      <c r="A140" s="9" t="s">
        <v>2</v>
      </c>
      <c r="B140" s="32" t="s">
        <v>9</v>
      </c>
      <c r="C140" s="33"/>
      <c r="D140" s="33"/>
      <c r="E140" s="33"/>
      <c r="F140" s="33"/>
      <c r="G140" s="34"/>
    </row>
    <row r="141" spans="1:8" ht="114.75">
      <c r="A141" s="9" t="s">
        <v>4</v>
      </c>
      <c r="B141" s="9" t="s">
        <v>22</v>
      </c>
      <c r="C141" s="10" t="s">
        <v>5</v>
      </c>
      <c r="D141" s="10" t="s">
        <v>6</v>
      </c>
      <c r="E141" s="10" t="s">
        <v>7</v>
      </c>
      <c r="F141" s="10" t="s">
        <v>8</v>
      </c>
      <c r="G141" s="10" t="s">
        <v>0</v>
      </c>
    </row>
    <row r="142" spans="1:8">
      <c r="A142" s="19" t="s">
        <v>66</v>
      </c>
      <c r="B142" s="5" t="s">
        <v>66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</row>
    <row r="143" spans="1:8">
      <c r="A143" s="19" t="s">
        <v>66</v>
      </c>
      <c r="B143" s="5" t="s">
        <v>66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</row>
    <row r="144" spans="1:8">
      <c r="A144" s="19" t="s">
        <v>66</v>
      </c>
      <c r="B144" s="5" t="s">
        <v>66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</row>
    <row r="145" spans="1:7">
      <c r="A145" s="19" t="s">
        <v>66</v>
      </c>
      <c r="B145" s="5" t="s">
        <v>66</v>
      </c>
      <c r="C145" s="18">
        <v>0</v>
      </c>
      <c r="D145" s="18">
        <v>0</v>
      </c>
      <c r="E145" s="18">
        <v>0</v>
      </c>
      <c r="F145" s="18">
        <v>0</v>
      </c>
      <c r="G145" s="18">
        <v>0</v>
      </c>
    </row>
    <row r="146" spans="1:7">
      <c r="A146" s="19" t="s">
        <v>66</v>
      </c>
      <c r="B146" s="5" t="s">
        <v>66</v>
      </c>
      <c r="C146" s="18">
        <v>0</v>
      </c>
      <c r="D146" s="18">
        <v>0</v>
      </c>
      <c r="E146" s="18">
        <v>0</v>
      </c>
      <c r="F146" s="18">
        <v>0</v>
      </c>
      <c r="G146" s="18">
        <v>0</v>
      </c>
    </row>
    <row r="147" spans="1:7">
      <c r="A147" s="7"/>
      <c r="B147" s="15"/>
      <c r="C147" s="8"/>
      <c r="D147" s="8"/>
      <c r="E147" s="8"/>
      <c r="F147" s="8"/>
      <c r="G147" s="8"/>
    </row>
    <row r="148" spans="1:7">
      <c r="A148" s="7"/>
      <c r="B148" s="15"/>
      <c r="C148" s="8"/>
      <c r="D148" s="8"/>
      <c r="E148" s="8"/>
      <c r="F148" s="8"/>
      <c r="G148" s="8"/>
    </row>
    <row r="149" spans="1:7">
      <c r="A149" s="7"/>
      <c r="B149" s="15"/>
      <c r="C149" s="8"/>
      <c r="D149" s="8"/>
      <c r="E149" s="8"/>
      <c r="F149" s="8"/>
      <c r="G149" s="8"/>
    </row>
    <row r="150" spans="1:7">
      <c r="A150" s="17" t="s">
        <v>1</v>
      </c>
      <c r="B150" s="23" t="s">
        <v>71</v>
      </c>
      <c r="C150" s="24"/>
      <c r="D150" s="24"/>
      <c r="E150" s="24"/>
      <c r="F150" s="24"/>
      <c r="G150" s="25"/>
    </row>
    <row r="151" spans="1:7" ht="25.5">
      <c r="A151" s="9" t="s">
        <v>2</v>
      </c>
      <c r="B151" s="23" t="s">
        <v>12</v>
      </c>
      <c r="C151" s="24"/>
      <c r="D151" s="24"/>
      <c r="E151" s="24"/>
      <c r="F151" s="24"/>
      <c r="G151" s="25"/>
    </row>
    <row r="152" spans="1:7" ht="114.75">
      <c r="A152" s="9" t="s">
        <v>4</v>
      </c>
      <c r="B152" s="9" t="s">
        <v>22</v>
      </c>
      <c r="C152" s="22" t="s">
        <v>5</v>
      </c>
      <c r="D152" s="22" t="s">
        <v>6</v>
      </c>
      <c r="E152" s="22" t="s">
        <v>7</v>
      </c>
      <c r="F152" s="22" t="s">
        <v>8</v>
      </c>
      <c r="G152" s="22" t="s">
        <v>0</v>
      </c>
    </row>
    <row r="153" spans="1:7">
      <c r="A153" s="19" t="s">
        <v>66</v>
      </c>
      <c r="B153" s="5" t="s">
        <v>66</v>
      </c>
      <c r="C153" s="18">
        <v>0</v>
      </c>
      <c r="D153" s="18">
        <v>0</v>
      </c>
      <c r="E153" s="18">
        <v>0</v>
      </c>
      <c r="F153" s="18">
        <v>0</v>
      </c>
      <c r="G153" s="18">
        <v>0</v>
      </c>
    </row>
    <row r="154" spans="1:7">
      <c r="A154" s="19" t="s">
        <v>66</v>
      </c>
      <c r="B154" s="5" t="s">
        <v>66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</row>
    <row r="155" spans="1:7">
      <c r="A155" s="19" t="s">
        <v>66</v>
      </c>
      <c r="B155" s="5" t="s">
        <v>66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</row>
    <row r="156" spans="1:7">
      <c r="A156" s="19" t="s">
        <v>66</v>
      </c>
      <c r="B156" s="5" t="s">
        <v>66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</row>
    <row r="157" spans="1:7">
      <c r="A157" s="19" t="s">
        <v>66</v>
      </c>
      <c r="B157" s="5" t="s">
        <v>66</v>
      </c>
      <c r="C157" s="18">
        <v>0</v>
      </c>
      <c r="D157" s="18">
        <v>0</v>
      </c>
      <c r="E157" s="18">
        <v>0</v>
      </c>
      <c r="F157" s="18">
        <v>0</v>
      </c>
      <c r="G157" s="18">
        <v>0</v>
      </c>
    </row>
    <row r="158" spans="1:7">
      <c r="A158" s="7"/>
      <c r="B158" s="15"/>
      <c r="C158" s="8"/>
      <c r="D158" s="8"/>
      <c r="E158" s="8"/>
      <c r="F158" s="8"/>
      <c r="G158" s="8"/>
    </row>
    <row r="159" spans="1:7">
      <c r="A159" s="7"/>
      <c r="B159" s="15"/>
      <c r="C159" s="8"/>
      <c r="D159" s="8"/>
      <c r="E159" s="8"/>
      <c r="F159" s="8"/>
      <c r="G159" s="8"/>
    </row>
    <row r="160" spans="1:7">
      <c r="A160" s="7"/>
      <c r="B160" s="15"/>
      <c r="C160" s="8"/>
      <c r="D160" s="8"/>
      <c r="E160" s="8"/>
      <c r="F160" s="8"/>
      <c r="G160" s="8"/>
    </row>
    <row r="161" spans="1:7">
      <c r="A161" s="17" t="s">
        <v>1</v>
      </c>
      <c r="B161" s="23" t="s">
        <v>72</v>
      </c>
      <c r="C161" s="24"/>
      <c r="D161" s="24"/>
      <c r="E161" s="24"/>
      <c r="F161" s="24"/>
      <c r="G161" s="25"/>
    </row>
    <row r="162" spans="1:7" ht="25.5">
      <c r="A162" s="9" t="s">
        <v>2</v>
      </c>
      <c r="B162" s="23" t="s">
        <v>12</v>
      </c>
      <c r="C162" s="24"/>
      <c r="D162" s="24"/>
      <c r="E162" s="24"/>
      <c r="F162" s="24"/>
      <c r="G162" s="25"/>
    </row>
    <row r="163" spans="1:7" ht="114.75">
      <c r="A163" s="9" t="s">
        <v>4</v>
      </c>
      <c r="B163" s="9" t="s">
        <v>22</v>
      </c>
      <c r="C163" s="22" t="s">
        <v>5</v>
      </c>
      <c r="D163" s="22" t="s">
        <v>6</v>
      </c>
      <c r="E163" s="22" t="s">
        <v>7</v>
      </c>
      <c r="F163" s="22" t="s">
        <v>8</v>
      </c>
      <c r="G163" s="22" t="s">
        <v>0</v>
      </c>
    </row>
    <row r="164" spans="1:7">
      <c r="A164" s="19" t="s">
        <v>66</v>
      </c>
      <c r="B164" s="5" t="s">
        <v>66</v>
      </c>
      <c r="C164" s="18">
        <v>0</v>
      </c>
      <c r="D164" s="18">
        <v>0</v>
      </c>
      <c r="E164" s="18">
        <v>0</v>
      </c>
      <c r="F164" s="18">
        <v>0</v>
      </c>
      <c r="G164" s="18">
        <v>0</v>
      </c>
    </row>
    <row r="165" spans="1:7">
      <c r="A165" s="19" t="s">
        <v>66</v>
      </c>
      <c r="B165" s="5" t="s">
        <v>66</v>
      </c>
      <c r="C165" s="18">
        <v>0</v>
      </c>
      <c r="D165" s="18">
        <v>0</v>
      </c>
      <c r="E165" s="18">
        <v>0</v>
      </c>
      <c r="F165" s="18">
        <v>0</v>
      </c>
      <c r="G165" s="18">
        <v>0</v>
      </c>
    </row>
    <row r="166" spans="1:7">
      <c r="A166" s="19" t="s">
        <v>66</v>
      </c>
      <c r="B166" s="5" t="s">
        <v>66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</row>
    <row r="167" spans="1:7">
      <c r="A167" s="19" t="s">
        <v>66</v>
      </c>
      <c r="B167" s="5" t="s">
        <v>66</v>
      </c>
      <c r="C167" s="18">
        <v>0</v>
      </c>
      <c r="D167" s="18">
        <v>0</v>
      </c>
      <c r="E167" s="18">
        <v>0</v>
      </c>
      <c r="F167" s="18">
        <v>0</v>
      </c>
      <c r="G167" s="18">
        <v>0</v>
      </c>
    </row>
    <row r="168" spans="1:7">
      <c r="A168" s="19" t="s">
        <v>66</v>
      </c>
      <c r="B168" s="5" t="s">
        <v>66</v>
      </c>
      <c r="C168" s="18">
        <v>0</v>
      </c>
      <c r="D168" s="18">
        <v>0</v>
      </c>
      <c r="E168" s="18">
        <v>0</v>
      </c>
      <c r="F168" s="18">
        <v>0</v>
      </c>
      <c r="G168" s="18">
        <v>0</v>
      </c>
    </row>
    <row r="169" spans="1:7">
      <c r="A169" s="7"/>
      <c r="B169" s="15"/>
      <c r="C169" s="8"/>
      <c r="D169" s="8"/>
      <c r="E169" s="8"/>
      <c r="F169" s="8"/>
      <c r="G169" s="8"/>
    </row>
    <row r="170" spans="1:7">
      <c r="A170" s="7"/>
      <c r="B170" s="15"/>
      <c r="C170" s="8"/>
      <c r="D170" s="8"/>
      <c r="E170" s="8"/>
      <c r="F170" s="8"/>
      <c r="G170" s="8"/>
    </row>
    <row r="171" spans="1:7">
      <c r="A171" s="7"/>
      <c r="B171" s="15"/>
      <c r="C171" s="8"/>
      <c r="D171" s="8"/>
      <c r="E171" s="8"/>
      <c r="F171" s="8"/>
      <c r="G171" s="8"/>
    </row>
    <row r="172" spans="1:7">
      <c r="A172" s="17" t="s">
        <v>1</v>
      </c>
      <c r="B172" s="23" t="s">
        <v>73</v>
      </c>
      <c r="C172" s="24"/>
      <c r="D172" s="24"/>
      <c r="E172" s="24"/>
      <c r="F172" s="24"/>
      <c r="G172" s="25"/>
    </row>
    <row r="173" spans="1:7" ht="25.5">
      <c r="A173" s="9" t="s">
        <v>2</v>
      </c>
      <c r="B173" s="23" t="s">
        <v>12</v>
      </c>
      <c r="C173" s="24"/>
      <c r="D173" s="24"/>
      <c r="E173" s="24"/>
      <c r="F173" s="24"/>
      <c r="G173" s="25"/>
    </row>
    <row r="174" spans="1:7" ht="114.75">
      <c r="A174" s="9" t="s">
        <v>4</v>
      </c>
      <c r="B174" s="9" t="s">
        <v>22</v>
      </c>
      <c r="C174" s="22" t="s">
        <v>5</v>
      </c>
      <c r="D174" s="22" t="s">
        <v>6</v>
      </c>
      <c r="E174" s="22" t="s">
        <v>7</v>
      </c>
      <c r="F174" s="22" t="s">
        <v>8</v>
      </c>
      <c r="G174" s="22" t="s">
        <v>0</v>
      </c>
    </row>
    <row r="175" spans="1:7">
      <c r="A175" s="19" t="s">
        <v>66</v>
      </c>
      <c r="B175" s="5" t="s">
        <v>66</v>
      </c>
      <c r="C175" s="18">
        <v>0</v>
      </c>
      <c r="D175" s="18">
        <v>0</v>
      </c>
      <c r="E175" s="18">
        <v>0</v>
      </c>
      <c r="F175" s="18">
        <v>0</v>
      </c>
      <c r="G175" s="18">
        <v>0</v>
      </c>
    </row>
    <row r="176" spans="1:7">
      <c r="A176" s="19" t="s">
        <v>66</v>
      </c>
      <c r="B176" s="5" t="s">
        <v>66</v>
      </c>
      <c r="C176" s="18">
        <v>0</v>
      </c>
      <c r="D176" s="18">
        <v>0</v>
      </c>
      <c r="E176" s="18">
        <v>0</v>
      </c>
      <c r="F176" s="18">
        <v>0</v>
      </c>
      <c r="G176" s="18">
        <v>0</v>
      </c>
    </row>
    <row r="177" spans="1:7">
      <c r="A177" s="19" t="s">
        <v>66</v>
      </c>
      <c r="B177" s="5" t="s">
        <v>66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</row>
    <row r="178" spans="1:7">
      <c r="A178" s="19" t="s">
        <v>66</v>
      </c>
      <c r="B178" s="5" t="s">
        <v>66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</row>
    <row r="179" spans="1:7">
      <c r="A179" s="19" t="s">
        <v>66</v>
      </c>
      <c r="B179" s="5" t="s">
        <v>66</v>
      </c>
      <c r="C179" s="18">
        <v>0</v>
      </c>
      <c r="D179" s="18">
        <v>0</v>
      </c>
      <c r="E179" s="18">
        <v>0</v>
      </c>
      <c r="F179" s="18">
        <v>0</v>
      </c>
      <c r="G179" s="18">
        <v>0</v>
      </c>
    </row>
    <row r="180" spans="1:7">
      <c r="A180" s="7"/>
      <c r="B180" s="15"/>
      <c r="C180" s="8"/>
      <c r="D180" s="8"/>
      <c r="E180" s="8"/>
      <c r="F180" s="8"/>
      <c r="G180" s="8"/>
    </row>
    <row r="181" spans="1:7">
      <c r="A181" s="7"/>
      <c r="B181" s="15"/>
      <c r="C181" s="8"/>
      <c r="D181" s="8"/>
      <c r="E181" s="8"/>
      <c r="F181" s="8"/>
      <c r="G181" s="8"/>
    </row>
    <row r="182" spans="1:7">
      <c r="A182" s="7"/>
      <c r="B182" s="15"/>
      <c r="C182" s="8"/>
      <c r="D182" s="8"/>
      <c r="E182" s="8"/>
      <c r="F182" s="8"/>
      <c r="G182" s="8"/>
    </row>
    <row r="183" spans="1:7" ht="25.5" customHeight="1">
      <c r="A183" s="17" t="s">
        <v>1</v>
      </c>
      <c r="B183" s="26" t="s">
        <v>74</v>
      </c>
      <c r="C183" s="27"/>
      <c r="D183" s="27"/>
      <c r="E183" s="27"/>
      <c r="F183" s="27"/>
      <c r="G183" s="28"/>
    </row>
    <row r="184" spans="1:7" ht="25.5">
      <c r="A184" s="9" t="s">
        <v>2</v>
      </c>
      <c r="B184" s="23" t="s">
        <v>12</v>
      </c>
      <c r="C184" s="24"/>
      <c r="D184" s="24"/>
      <c r="E184" s="24"/>
      <c r="F184" s="24"/>
      <c r="G184" s="25"/>
    </row>
    <row r="185" spans="1:7" ht="114.75">
      <c r="A185" s="9" t="s">
        <v>4</v>
      </c>
      <c r="B185" s="9" t="s">
        <v>22</v>
      </c>
      <c r="C185" s="22" t="s">
        <v>5</v>
      </c>
      <c r="D185" s="22" t="s">
        <v>6</v>
      </c>
      <c r="E185" s="22" t="s">
        <v>7</v>
      </c>
      <c r="F185" s="22" t="s">
        <v>8</v>
      </c>
      <c r="G185" s="22" t="s">
        <v>0</v>
      </c>
    </row>
    <row r="186" spans="1:7">
      <c r="A186" s="19" t="s">
        <v>66</v>
      </c>
      <c r="B186" s="5" t="s">
        <v>66</v>
      </c>
      <c r="C186" s="18">
        <v>0</v>
      </c>
      <c r="D186" s="18">
        <v>0</v>
      </c>
      <c r="E186" s="18">
        <v>0</v>
      </c>
      <c r="F186" s="18">
        <v>0</v>
      </c>
      <c r="G186" s="18">
        <v>0</v>
      </c>
    </row>
    <row r="187" spans="1:7">
      <c r="A187" s="19" t="s">
        <v>66</v>
      </c>
      <c r="B187" s="5" t="s">
        <v>66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</row>
    <row r="188" spans="1:7">
      <c r="A188" s="19" t="s">
        <v>66</v>
      </c>
      <c r="B188" s="5" t="s">
        <v>66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</row>
    <row r="189" spans="1:7">
      <c r="A189" s="19" t="s">
        <v>66</v>
      </c>
      <c r="B189" s="5" t="s">
        <v>66</v>
      </c>
      <c r="C189" s="18">
        <v>0</v>
      </c>
      <c r="D189" s="18">
        <v>0</v>
      </c>
      <c r="E189" s="18">
        <v>0</v>
      </c>
      <c r="F189" s="18">
        <v>0</v>
      </c>
      <c r="G189" s="18">
        <v>0</v>
      </c>
    </row>
    <row r="190" spans="1:7">
      <c r="A190" s="19" t="s">
        <v>66</v>
      </c>
      <c r="B190" s="5" t="s">
        <v>66</v>
      </c>
      <c r="C190" s="18">
        <v>0</v>
      </c>
      <c r="D190" s="18">
        <v>0</v>
      </c>
      <c r="E190" s="18">
        <v>0</v>
      </c>
      <c r="F190" s="18">
        <v>0</v>
      </c>
      <c r="G190" s="18">
        <v>0</v>
      </c>
    </row>
    <row r="191" spans="1:7">
      <c r="A191" s="7"/>
      <c r="B191" s="15"/>
      <c r="C191" s="8"/>
      <c r="D191" s="8"/>
      <c r="E191" s="8"/>
      <c r="F191" s="8"/>
      <c r="G191" s="8"/>
    </row>
    <row r="192" spans="1:7">
      <c r="A192" s="7"/>
      <c r="B192" s="15"/>
      <c r="C192" s="8"/>
      <c r="D192" s="8"/>
      <c r="E192" s="8"/>
      <c r="F192" s="8"/>
      <c r="G192" s="8"/>
    </row>
    <row r="193" spans="1:7">
      <c r="A193" s="7"/>
      <c r="B193" s="15"/>
      <c r="C193" s="8"/>
      <c r="D193" s="8"/>
      <c r="E193" s="8"/>
      <c r="F193" s="8"/>
      <c r="G193" s="8"/>
    </row>
    <row r="194" spans="1:7" ht="25.5" customHeight="1">
      <c r="A194" s="17" t="s">
        <v>1</v>
      </c>
      <c r="B194" s="26" t="s">
        <v>75</v>
      </c>
      <c r="C194" s="27"/>
      <c r="D194" s="27"/>
      <c r="E194" s="27"/>
      <c r="F194" s="27"/>
      <c r="G194" s="28"/>
    </row>
    <row r="195" spans="1:7" ht="25.5">
      <c r="A195" s="9" t="s">
        <v>2</v>
      </c>
      <c r="B195" s="23" t="s">
        <v>12</v>
      </c>
      <c r="C195" s="24"/>
      <c r="D195" s="24"/>
      <c r="E195" s="24"/>
      <c r="F195" s="24"/>
      <c r="G195" s="25"/>
    </row>
    <row r="196" spans="1:7" ht="114.75">
      <c r="A196" s="9" t="s">
        <v>4</v>
      </c>
      <c r="B196" s="9" t="s">
        <v>22</v>
      </c>
      <c r="C196" s="22" t="s">
        <v>5</v>
      </c>
      <c r="D196" s="22" t="s">
        <v>6</v>
      </c>
      <c r="E196" s="22" t="s">
        <v>7</v>
      </c>
      <c r="F196" s="22" t="s">
        <v>8</v>
      </c>
      <c r="G196" s="22" t="s">
        <v>0</v>
      </c>
    </row>
    <row r="197" spans="1:7">
      <c r="A197" s="19" t="s">
        <v>66</v>
      </c>
      <c r="B197" s="5" t="s">
        <v>66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</row>
    <row r="198" spans="1:7">
      <c r="A198" s="19" t="s">
        <v>66</v>
      </c>
      <c r="B198" s="5" t="s">
        <v>66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</row>
    <row r="199" spans="1:7">
      <c r="A199" s="19" t="s">
        <v>66</v>
      </c>
      <c r="B199" s="5" t="s">
        <v>66</v>
      </c>
      <c r="C199" s="18">
        <v>0</v>
      </c>
      <c r="D199" s="18">
        <v>0</v>
      </c>
      <c r="E199" s="18">
        <v>0</v>
      </c>
      <c r="F199" s="18">
        <v>0</v>
      </c>
      <c r="G199" s="18">
        <v>0</v>
      </c>
    </row>
    <row r="200" spans="1:7">
      <c r="A200" s="19" t="s">
        <v>66</v>
      </c>
      <c r="B200" s="5" t="s">
        <v>66</v>
      </c>
      <c r="C200" s="18">
        <v>0</v>
      </c>
      <c r="D200" s="18">
        <v>0</v>
      </c>
      <c r="E200" s="18">
        <v>0</v>
      </c>
      <c r="F200" s="18">
        <v>0</v>
      </c>
      <c r="G200" s="18">
        <v>0</v>
      </c>
    </row>
    <row r="201" spans="1:7">
      <c r="A201" s="19" t="s">
        <v>66</v>
      </c>
      <c r="B201" s="5" t="s">
        <v>66</v>
      </c>
      <c r="C201" s="18">
        <v>0</v>
      </c>
      <c r="D201" s="18">
        <v>0</v>
      </c>
      <c r="E201" s="18">
        <v>0</v>
      </c>
      <c r="F201" s="18">
        <v>0</v>
      </c>
      <c r="G201" s="18">
        <v>0</v>
      </c>
    </row>
    <row r="202" spans="1:7">
      <c r="A202" s="7"/>
      <c r="B202" s="15"/>
      <c r="C202" s="8"/>
      <c r="D202" s="8"/>
      <c r="E202" s="8"/>
      <c r="F202" s="8"/>
      <c r="G202" s="8"/>
    </row>
    <row r="203" spans="1:7">
      <c r="A203" s="7"/>
      <c r="B203" s="15"/>
      <c r="C203" s="8"/>
      <c r="D203" s="8"/>
      <c r="E203" s="8"/>
      <c r="F203" s="8"/>
      <c r="G203" s="8"/>
    </row>
    <row r="204" spans="1:7">
      <c r="A204" s="7"/>
      <c r="B204" s="15"/>
      <c r="C204" s="8"/>
      <c r="D204" s="8"/>
      <c r="E204" s="8"/>
      <c r="F204" s="8"/>
      <c r="G204" s="8"/>
    </row>
    <row r="205" spans="1:7">
      <c r="A205" s="17" t="s">
        <v>1</v>
      </c>
      <c r="B205" s="23" t="s">
        <v>76</v>
      </c>
      <c r="C205" s="24"/>
      <c r="D205" s="24"/>
      <c r="E205" s="24"/>
      <c r="F205" s="24"/>
      <c r="G205" s="25"/>
    </row>
    <row r="206" spans="1:7" ht="25.5">
      <c r="A206" s="9" t="s">
        <v>2</v>
      </c>
      <c r="B206" s="23" t="s">
        <v>12</v>
      </c>
      <c r="C206" s="24"/>
      <c r="D206" s="24"/>
      <c r="E206" s="24"/>
      <c r="F206" s="24"/>
      <c r="G206" s="25"/>
    </row>
    <row r="207" spans="1:7" ht="114.75">
      <c r="A207" s="9" t="s">
        <v>4</v>
      </c>
      <c r="B207" s="9" t="s">
        <v>22</v>
      </c>
      <c r="C207" s="22" t="s">
        <v>5</v>
      </c>
      <c r="D207" s="22" t="s">
        <v>6</v>
      </c>
      <c r="E207" s="22" t="s">
        <v>7</v>
      </c>
      <c r="F207" s="22" t="s">
        <v>8</v>
      </c>
      <c r="G207" s="22" t="s">
        <v>0</v>
      </c>
    </row>
    <row r="208" spans="1:7">
      <c r="A208" s="19" t="s">
        <v>66</v>
      </c>
      <c r="B208" s="5" t="s">
        <v>66</v>
      </c>
      <c r="C208" s="18">
        <v>0</v>
      </c>
      <c r="D208" s="18">
        <v>0</v>
      </c>
      <c r="E208" s="18">
        <v>0</v>
      </c>
      <c r="F208" s="18">
        <v>0</v>
      </c>
      <c r="G208" s="18">
        <v>0</v>
      </c>
    </row>
    <row r="209" spans="1:7">
      <c r="A209" s="19" t="s">
        <v>66</v>
      </c>
      <c r="B209" s="5" t="s">
        <v>66</v>
      </c>
      <c r="C209" s="18">
        <v>0</v>
      </c>
      <c r="D209" s="18">
        <v>0</v>
      </c>
      <c r="E209" s="18">
        <v>0</v>
      </c>
      <c r="F209" s="18">
        <v>0</v>
      </c>
      <c r="G209" s="18">
        <v>0</v>
      </c>
    </row>
    <row r="210" spans="1:7">
      <c r="A210" s="19" t="s">
        <v>66</v>
      </c>
      <c r="B210" s="5" t="s">
        <v>66</v>
      </c>
      <c r="C210" s="18">
        <v>0</v>
      </c>
      <c r="D210" s="18">
        <v>0</v>
      </c>
      <c r="E210" s="18">
        <v>0</v>
      </c>
      <c r="F210" s="18">
        <v>0</v>
      </c>
      <c r="G210" s="18">
        <v>0</v>
      </c>
    </row>
    <row r="211" spans="1:7">
      <c r="A211" s="19" t="s">
        <v>66</v>
      </c>
      <c r="B211" s="5" t="s">
        <v>66</v>
      </c>
      <c r="C211" s="18">
        <v>0</v>
      </c>
      <c r="D211" s="18">
        <v>0</v>
      </c>
      <c r="E211" s="18">
        <v>0</v>
      </c>
      <c r="F211" s="18">
        <v>0</v>
      </c>
      <c r="G211" s="18">
        <v>0</v>
      </c>
    </row>
    <row r="212" spans="1:7">
      <c r="A212" s="19" t="s">
        <v>66</v>
      </c>
      <c r="B212" s="5" t="s">
        <v>66</v>
      </c>
      <c r="C212" s="18">
        <v>0</v>
      </c>
      <c r="D212" s="18">
        <v>0</v>
      </c>
      <c r="E212" s="18">
        <v>0</v>
      </c>
      <c r="F212" s="18">
        <v>0</v>
      </c>
      <c r="G212" s="18">
        <v>0</v>
      </c>
    </row>
    <row r="213" spans="1:7">
      <c r="A213" s="7"/>
      <c r="B213" s="15"/>
      <c r="C213" s="8"/>
      <c r="D213" s="8"/>
      <c r="E213" s="8"/>
      <c r="F213" s="8"/>
      <c r="G213" s="8"/>
    </row>
    <row r="214" spans="1:7">
      <c r="A214" s="7"/>
      <c r="B214" s="7"/>
      <c r="C214" s="8"/>
      <c r="D214" s="8"/>
      <c r="E214" s="8"/>
      <c r="F214" s="8"/>
      <c r="G214" s="8"/>
    </row>
    <row r="216" spans="1:7" ht="25.5" customHeight="1">
      <c r="A216" s="17" t="s">
        <v>1</v>
      </c>
      <c r="B216" s="26" t="s">
        <v>19</v>
      </c>
      <c r="C216" s="27"/>
      <c r="D216" s="27"/>
      <c r="E216" s="27"/>
      <c r="F216" s="27"/>
      <c r="G216" s="28"/>
    </row>
    <row r="217" spans="1:7" ht="25.5">
      <c r="A217" s="9" t="s">
        <v>2</v>
      </c>
      <c r="B217" s="23" t="s">
        <v>12</v>
      </c>
      <c r="C217" s="24"/>
      <c r="D217" s="24"/>
      <c r="E217" s="24"/>
      <c r="F217" s="24"/>
      <c r="G217" s="25"/>
    </row>
    <row r="218" spans="1:7" ht="114.75">
      <c r="A218" s="9" t="s">
        <v>4</v>
      </c>
      <c r="B218" s="9" t="s">
        <v>22</v>
      </c>
      <c r="C218" s="10" t="s">
        <v>5</v>
      </c>
      <c r="D218" s="10" t="s">
        <v>6</v>
      </c>
      <c r="E218" s="10" t="s">
        <v>7</v>
      </c>
      <c r="F218" s="10" t="s">
        <v>8</v>
      </c>
      <c r="G218" s="10" t="s">
        <v>0</v>
      </c>
    </row>
    <row r="219" spans="1:7">
      <c r="A219" s="11" t="s">
        <v>29</v>
      </c>
      <c r="B219" s="11" t="s">
        <v>30</v>
      </c>
      <c r="C219" s="10"/>
      <c r="D219" s="10"/>
      <c r="E219" s="10"/>
      <c r="F219" s="10"/>
      <c r="G219" s="10"/>
    </row>
    <row r="220" spans="1:7">
      <c r="A220" s="5" t="s">
        <v>31</v>
      </c>
      <c r="B220" s="19" t="s">
        <v>55</v>
      </c>
      <c r="C220" s="18">
        <f>21034485.44/34491859.45</f>
        <v>0.60983912654787298</v>
      </c>
      <c r="D220" s="18">
        <f>30/53</f>
        <v>0.56603773584905659</v>
      </c>
      <c r="E220" s="18">
        <v>0</v>
      </c>
      <c r="F220" s="18">
        <v>0</v>
      </c>
      <c r="G220" s="18">
        <v>0</v>
      </c>
    </row>
    <row r="221" spans="1:7">
      <c r="A221" s="5" t="s">
        <v>31</v>
      </c>
      <c r="B221" s="19" t="s">
        <v>56</v>
      </c>
      <c r="C221" s="18">
        <f>10975458.64/34491859.45</f>
        <v>0.31820431878745814</v>
      </c>
      <c r="D221" s="18">
        <f>15/53</f>
        <v>0.28301886792452829</v>
      </c>
      <c r="E221" s="18">
        <v>0</v>
      </c>
      <c r="F221" s="18">
        <v>0</v>
      </c>
      <c r="G221" s="18">
        <v>0</v>
      </c>
    </row>
    <row r="222" spans="1:7">
      <c r="A222" s="5" t="s">
        <v>31</v>
      </c>
      <c r="B222" s="19" t="s">
        <v>50</v>
      </c>
      <c r="C222" s="18">
        <f>1500169.37/34491859.45</f>
        <v>4.3493432767075707E-2</v>
      </c>
      <c r="D222" s="18">
        <f>6/53</f>
        <v>0.11320754716981132</v>
      </c>
      <c r="E222" s="18">
        <v>0</v>
      </c>
      <c r="F222" s="18">
        <v>0</v>
      </c>
      <c r="G222" s="18">
        <v>0</v>
      </c>
    </row>
    <row r="223" spans="1:7">
      <c r="A223" s="5" t="s">
        <v>31</v>
      </c>
      <c r="B223" s="19" t="s">
        <v>10</v>
      </c>
      <c r="C223" s="18">
        <f>981746/34491859.45</f>
        <v>2.846312189759314E-2</v>
      </c>
      <c r="D223" s="18">
        <f>2/53</f>
        <v>3.7735849056603772E-2</v>
      </c>
      <c r="E223" s="18">
        <v>0</v>
      </c>
      <c r="F223" s="18">
        <v>0</v>
      </c>
      <c r="G223" s="18">
        <v>0</v>
      </c>
    </row>
    <row r="224" spans="1:7">
      <c r="A224" s="19" t="s">
        <v>66</v>
      </c>
      <c r="B224" s="5" t="s">
        <v>66</v>
      </c>
      <c r="C224" s="18">
        <v>0</v>
      </c>
      <c r="D224" s="18">
        <v>0</v>
      </c>
      <c r="E224" s="18">
        <v>0</v>
      </c>
      <c r="F224" s="18">
        <v>0</v>
      </c>
      <c r="G224" s="18">
        <v>0</v>
      </c>
    </row>
    <row r="225" spans="1:7">
      <c r="A225" s="15"/>
      <c r="B225" s="7"/>
      <c r="C225" s="8"/>
      <c r="D225" s="8"/>
      <c r="E225" s="8"/>
      <c r="F225" s="8"/>
      <c r="G225" s="8"/>
    </row>
    <row r="228" spans="1:7">
      <c r="A228" s="17" t="s">
        <v>1</v>
      </c>
      <c r="B228" s="23" t="s">
        <v>77</v>
      </c>
      <c r="C228" s="24"/>
      <c r="D228" s="24"/>
      <c r="E228" s="24"/>
      <c r="F228" s="24"/>
      <c r="G228" s="25"/>
    </row>
    <row r="229" spans="1:7" ht="25.5">
      <c r="A229" s="9" t="s">
        <v>2</v>
      </c>
      <c r="B229" s="23" t="s">
        <v>12</v>
      </c>
      <c r="C229" s="24"/>
      <c r="D229" s="24"/>
      <c r="E229" s="24"/>
      <c r="F229" s="24"/>
      <c r="G229" s="25"/>
    </row>
    <row r="230" spans="1:7" ht="114.75">
      <c r="A230" s="9" t="s">
        <v>4</v>
      </c>
      <c r="B230" s="9" t="s">
        <v>22</v>
      </c>
      <c r="C230" s="22" t="s">
        <v>5</v>
      </c>
      <c r="D230" s="22" t="s">
        <v>6</v>
      </c>
      <c r="E230" s="22" t="s">
        <v>7</v>
      </c>
      <c r="F230" s="22" t="s">
        <v>8</v>
      </c>
      <c r="G230" s="22" t="s">
        <v>0</v>
      </c>
    </row>
    <row r="231" spans="1:7">
      <c r="A231" s="19" t="s">
        <v>66</v>
      </c>
      <c r="B231" s="5" t="s">
        <v>66</v>
      </c>
      <c r="C231" s="18">
        <v>0</v>
      </c>
      <c r="D231" s="18">
        <v>0</v>
      </c>
      <c r="E231" s="18">
        <v>0</v>
      </c>
      <c r="F231" s="18">
        <v>0</v>
      </c>
      <c r="G231" s="18">
        <v>0</v>
      </c>
    </row>
    <row r="232" spans="1:7">
      <c r="A232" s="19" t="s">
        <v>66</v>
      </c>
      <c r="B232" s="5" t="s">
        <v>66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</row>
    <row r="233" spans="1:7">
      <c r="A233" s="19" t="s">
        <v>66</v>
      </c>
      <c r="B233" s="5" t="s">
        <v>66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</row>
    <row r="234" spans="1:7">
      <c r="A234" s="19" t="s">
        <v>66</v>
      </c>
      <c r="B234" s="5" t="s">
        <v>66</v>
      </c>
      <c r="C234" s="18">
        <v>0</v>
      </c>
      <c r="D234" s="18">
        <v>0</v>
      </c>
      <c r="E234" s="18">
        <v>0</v>
      </c>
      <c r="F234" s="18">
        <v>0</v>
      </c>
      <c r="G234" s="18">
        <v>0</v>
      </c>
    </row>
    <row r="235" spans="1:7">
      <c r="A235" s="19" t="s">
        <v>66</v>
      </c>
      <c r="B235" s="5" t="s">
        <v>66</v>
      </c>
      <c r="C235" s="18">
        <v>0</v>
      </c>
      <c r="D235" s="18">
        <v>0</v>
      </c>
      <c r="E235" s="18">
        <v>0</v>
      </c>
      <c r="F235" s="18">
        <v>0</v>
      </c>
      <c r="G235" s="18">
        <v>0</v>
      </c>
    </row>
    <row r="239" spans="1:7">
      <c r="A239" s="17" t="s">
        <v>1</v>
      </c>
      <c r="B239" s="23" t="s">
        <v>21</v>
      </c>
      <c r="C239" s="24"/>
      <c r="D239" s="24"/>
      <c r="E239" s="24"/>
      <c r="F239" s="24"/>
      <c r="G239" s="25"/>
    </row>
    <row r="240" spans="1:7" ht="25.5">
      <c r="A240" s="9" t="s">
        <v>2</v>
      </c>
      <c r="B240" s="32" t="s">
        <v>12</v>
      </c>
      <c r="C240" s="33"/>
      <c r="D240" s="33"/>
      <c r="E240" s="33"/>
      <c r="F240" s="33"/>
      <c r="G240" s="34"/>
    </row>
    <row r="241" spans="1:7" ht="114.75">
      <c r="A241" s="9" t="s">
        <v>4</v>
      </c>
      <c r="B241" s="9" t="s">
        <v>22</v>
      </c>
      <c r="C241" s="10" t="s">
        <v>5</v>
      </c>
      <c r="D241" s="10" t="s">
        <v>6</v>
      </c>
      <c r="E241" s="10" t="s">
        <v>7</v>
      </c>
      <c r="F241" s="10" t="s">
        <v>8</v>
      </c>
      <c r="G241" s="10" t="s">
        <v>0</v>
      </c>
    </row>
    <row r="242" spans="1:7">
      <c r="A242" s="19" t="s">
        <v>66</v>
      </c>
      <c r="B242" s="5" t="s">
        <v>66</v>
      </c>
      <c r="C242" s="18">
        <v>0</v>
      </c>
      <c r="D242" s="18">
        <v>0</v>
      </c>
      <c r="E242" s="18">
        <v>0</v>
      </c>
      <c r="F242" s="18">
        <v>0</v>
      </c>
      <c r="G242" s="18">
        <v>0</v>
      </c>
    </row>
    <row r="243" spans="1:7">
      <c r="A243" s="19" t="s">
        <v>66</v>
      </c>
      <c r="B243" s="5" t="s">
        <v>66</v>
      </c>
      <c r="C243" s="18">
        <v>0</v>
      </c>
      <c r="D243" s="18">
        <v>0</v>
      </c>
      <c r="E243" s="18">
        <v>0</v>
      </c>
      <c r="F243" s="18">
        <v>0</v>
      </c>
      <c r="G243" s="18">
        <v>0</v>
      </c>
    </row>
    <row r="244" spans="1:7">
      <c r="A244" s="19" t="s">
        <v>66</v>
      </c>
      <c r="B244" s="5" t="s">
        <v>66</v>
      </c>
      <c r="C244" s="18">
        <v>0</v>
      </c>
      <c r="D244" s="18">
        <v>0</v>
      </c>
      <c r="E244" s="18">
        <v>0</v>
      </c>
      <c r="F244" s="18">
        <v>0</v>
      </c>
      <c r="G244" s="18">
        <v>0</v>
      </c>
    </row>
    <row r="245" spans="1:7">
      <c r="A245" s="19" t="s">
        <v>66</v>
      </c>
      <c r="B245" s="5" t="s">
        <v>66</v>
      </c>
      <c r="C245" s="18">
        <v>0</v>
      </c>
      <c r="D245" s="18">
        <v>0</v>
      </c>
      <c r="E245" s="18">
        <v>0</v>
      </c>
      <c r="F245" s="18">
        <v>0</v>
      </c>
      <c r="G245" s="18">
        <v>0</v>
      </c>
    </row>
    <row r="246" spans="1:7">
      <c r="A246" s="19" t="s">
        <v>66</v>
      </c>
      <c r="B246" s="5" t="s">
        <v>66</v>
      </c>
      <c r="C246" s="18">
        <v>0</v>
      </c>
      <c r="D246" s="18">
        <v>0</v>
      </c>
      <c r="E246" s="18">
        <v>0</v>
      </c>
      <c r="F246" s="18">
        <v>0</v>
      </c>
      <c r="G246" s="18">
        <v>0</v>
      </c>
    </row>
  </sheetData>
  <mergeCells count="45">
    <mergeCell ref="B62:G62"/>
    <mergeCell ref="A4:G4"/>
    <mergeCell ref="B6:G6"/>
    <mergeCell ref="B7:G7"/>
    <mergeCell ref="B17:G17"/>
    <mergeCell ref="B18:G18"/>
    <mergeCell ref="B28:G28"/>
    <mergeCell ref="B29:G29"/>
    <mergeCell ref="B39:G39"/>
    <mergeCell ref="B40:G40"/>
    <mergeCell ref="B51:G51"/>
    <mergeCell ref="B52:G52"/>
    <mergeCell ref="B139:G139"/>
    <mergeCell ref="B63:G63"/>
    <mergeCell ref="B73:G73"/>
    <mergeCell ref="B74:G74"/>
    <mergeCell ref="B84:G84"/>
    <mergeCell ref="B85:G85"/>
    <mergeCell ref="B106:G106"/>
    <mergeCell ref="B107:G107"/>
    <mergeCell ref="B117:G117"/>
    <mergeCell ref="B118:G118"/>
    <mergeCell ref="B128:G128"/>
    <mergeCell ref="B129:G129"/>
    <mergeCell ref="B150:G150"/>
    <mergeCell ref="B151:G151"/>
    <mergeCell ref="B161:G161"/>
    <mergeCell ref="B162:G162"/>
    <mergeCell ref="B172:G172"/>
    <mergeCell ref="B95:G95"/>
    <mergeCell ref="B96:G96"/>
    <mergeCell ref="B240:G240"/>
    <mergeCell ref="B206:G206"/>
    <mergeCell ref="B216:G216"/>
    <mergeCell ref="B217:G217"/>
    <mergeCell ref="B228:G228"/>
    <mergeCell ref="B229:G229"/>
    <mergeCell ref="B239:G239"/>
    <mergeCell ref="B173:G173"/>
    <mergeCell ref="B183:G183"/>
    <mergeCell ref="B184:G184"/>
    <mergeCell ref="B194:G194"/>
    <mergeCell ref="B195:G195"/>
    <mergeCell ref="B205:G205"/>
    <mergeCell ref="B140:G14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PLACEMENT</vt:lpstr>
      <vt:lpstr>EXECUTION</vt:lpstr>
    </vt:vector>
  </TitlesOfParts>
  <Company>Universal Investment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 Karin</dc:creator>
  <cp:lastModifiedBy>Kügler, Alexander</cp:lastModifiedBy>
  <cp:lastPrinted>2022-05-10T09:00:07Z</cp:lastPrinted>
  <dcterms:created xsi:type="dcterms:W3CDTF">2016-06-24T14:23:37Z</dcterms:created>
  <dcterms:modified xsi:type="dcterms:W3CDTF">2023-04-27T11:15:44Z</dcterms:modified>
</cp:coreProperties>
</file>